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Anexe buget 22\"/>
    </mc:Choice>
  </mc:AlternateContent>
  <xr:revisionPtr revIDLastSave="0" documentId="13_ncr:1_{A25D38E5-FF0E-4450-BD4C-3FE95BB0E239}" xr6:coauthVersionLast="47" xr6:coauthVersionMax="47" xr10:uidLastSave="{00000000-0000-0000-0000-000000000000}"/>
  <bookViews>
    <workbookView xWindow="-120" yWindow="-120" windowWidth="29040" windowHeight="15720" xr2:uid="{0E48B7F9-674C-46B7-BD24-47FA6F517921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8" i="1" l="1"/>
  <c r="E87" i="1"/>
  <c r="F87" i="1" s="1"/>
  <c r="E86" i="1" l="1"/>
  <c r="E85" i="1" l="1"/>
  <c r="F85" i="1" s="1"/>
  <c r="F86" i="1"/>
  <c r="F36" i="1"/>
  <c r="E35" i="1"/>
  <c r="F35" i="1" s="1"/>
  <c r="F15" i="1"/>
  <c r="F18" i="1"/>
  <c r="F19" i="1"/>
  <c r="F20" i="1"/>
  <c r="F17" i="1"/>
  <c r="F26" i="1"/>
  <c r="F27" i="1"/>
  <c r="F25" i="1"/>
  <c r="F29" i="1"/>
  <c r="E28" i="1"/>
  <c r="F28" i="1" s="1"/>
  <c r="E24" i="1"/>
  <c r="E23" i="1" s="1"/>
  <c r="F23" i="1" s="1"/>
  <c r="E16" i="1"/>
  <c r="F16" i="1" s="1"/>
  <c r="E14" i="1"/>
  <c r="F21" i="1"/>
  <c r="F22" i="1"/>
  <c r="E13" i="1" l="1"/>
  <c r="F13" i="1" s="1"/>
  <c r="F14" i="1"/>
  <c r="F24" i="1"/>
  <c r="E50" i="1"/>
  <c r="E49" i="1" s="1"/>
  <c r="F49" i="1" s="1"/>
  <c r="H1191" i="1"/>
  <c r="E1190" i="1"/>
  <c r="H1186" i="1"/>
  <c r="H1185" i="1"/>
  <c r="E1184" i="1"/>
  <c r="D1184" i="1"/>
  <c r="H1183" i="1"/>
  <c r="E1182" i="1"/>
  <c r="H1182" i="1" s="1"/>
  <c r="E1180" i="1"/>
  <c r="H1180" i="1" s="1"/>
  <c r="H1177" i="1"/>
  <c r="G1176" i="1"/>
  <c r="F1176" i="1"/>
  <c r="E1176" i="1"/>
  <c r="H1175" i="1"/>
  <c r="G1174" i="1"/>
  <c r="F1174" i="1"/>
  <c r="E1174" i="1"/>
  <c r="G1173" i="1"/>
  <c r="F1173" i="1"/>
  <c r="E1173" i="1"/>
  <c r="H1172" i="1"/>
  <c r="E1171" i="1"/>
  <c r="E1166" i="1" s="1"/>
  <c r="H1166" i="1" s="1"/>
  <c r="D1171" i="1"/>
  <c r="H1170" i="1"/>
  <c r="H1169" i="1"/>
  <c r="E1168" i="1"/>
  <c r="H1161" i="1"/>
  <c r="G1160" i="1"/>
  <c r="F1160" i="1"/>
  <c r="E1160" i="1"/>
  <c r="H1159" i="1"/>
  <c r="E1158" i="1"/>
  <c r="D1158" i="1"/>
  <c r="H1157" i="1"/>
  <c r="H1156" i="1"/>
  <c r="H1155" i="1"/>
  <c r="H1154" i="1"/>
  <c r="E1153" i="1"/>
  <c r="E1152" i="1" s="1"/>
  <c r="H1152" i="1" s="1"/>
  <c r="H1150" i="1"/>
  <c r="H1149" i="1" s="1"/>
  <c r="G1149" i="1"/>
  <c r="G1146" i="1" s="1"/>
  <c r="F1149" i="1"/>
  <c r="F1146" i="1" s="1"/>
  <c r="E1149" i="1"/>
  <c r="G1147" i="1"/>
  <c r="F1147" i="1"/>
  <c r="E1147" i="1"/>
  <c r="H1145" i="1"/>
  <c r="E1144" i="1"/>
  <c r="E1143" i="1" s="1"/>
  <c r="D1144" i="1"/>
  <c r="H1141" i="1"/>
  <c r="D1140" i="1"/>
  <c r="H1140" i="1" s="1"/>
  <c r="E1139" i="1"/>
  <c r="H1139" i="1" s="1"/>
  <c r="H1137" i="1"/>
  <c r="E1136" i="1"/>
  <c r="E1126" i="1" s="1"/>
  <c r="H1126" i="1" s="1"/>
  <c r="D1136" i="1"/>
  <c r="H1135" i="1"/>
  <c r="E1134" i="1"/>
  <c r="H1133" i="1"/>
  <c r="H1132" i="1"/>
  <c r="G1131" i="1"/>
  <c r="G1130" i="1" s="1"/>
  <c r="G1122" i="1" s="1"/>
  <c r="F1131" i="1"/>
  <c r="F1130" i="1" s="1"/>
  <c r="E1131" i="1"/>
  <c r="H1131" i="1" s="1"/>
  <c r="H1129" i="1"/>
  <c r="E1128" i="1"/>
  <c r="D1120" i="1"/>
  <c r="H1119" i="1"/>
  <c r="H1112" i="1"/>
  <c r="H1111" i="1" s="1"/>
  <c r="G1111" i="1"/>
  <c r="G1102" i="1" s="1"/>
  <c r="F1111" i="1"/>
  <c r="E1111" i="1"/>
  <c r="D1111" i="1"/>
  <c r="H1109" i="1"/>
  <c r="E1108" i="1"/>
  <c r="H1107" i="1"/>
  <c r="E1106" i="1"/>
  <c r="H1106" i="1" s="1"/>
  <c r="H1105" i="1"/>
  <c r="F1104" i="1"/>
  <c r="E1104" i="1"/>
  <c r="F1034" i="1"/>
  <c r="E1033" i="1"/>
  <c r="F1033" i="1" s="1"/>
  <c r="G1029" i="1"/>
  <c r="F1029" i="1"/>
  <c r="E1028" i="1"/>
  <c r="F1026" i="1"/>
  <c r="E1025" i="1"/>
  <c r="E1024" i="1" s="1"/>
  <c r="F1022" i="1"/>
  <c r="F1021" i="1" s="1"/>
  <c r="E1021" i="1"/>
  <c r="E1020" i="1" s="1"/>
  <c r="D1021" i="1"/>
  <c r="F1018" i="1"/>
  <c r="E1017" i="1"/>
  <c r="E1016" i="1" s="1"/>
  <c r="E1015" i="1" s="1"/>
  <c r="F1015" i="1" s="1"/>
  <c r="F1013" i="1"/>
  <c r="E1012" i="1"/>
  <c r="D1012" i="1"/>
  <c r="F1011" i="1"/>
  <c r="E1010" i="1"/>
  <c r="F1008" i="1"/>
  <c r="E1007" i="1"/>
  <c r="E1006" i="1" s="1"/>
  <c r="F1006" i="1" s="1"/>
  <c r="D1007" i="1"/>
  <c r="E1004" i="1"/>
  <c r="F1004" i="1" s="1"/>
  <c r="D1003" i="1"/>
  <c r="F1002" i="1"/>
  <c r="E1001" i="1"/>
  <c r="D1001" i="1"/>
  <c r="F1000" i="1"/>
  <c r="F999" i="1"/>
  <c r="E998" i="1"/>
  <c r="E997" i="1" s="1"/>
  <c r="F997" i="1" s="1"/>
  <c r="F996" i="1"/>
  <c r="E995" i="1"/>
  <c r="D992" i="1"/>
  <c r="F991" i="1"/>
  <c r="F986" i="1"/>
  <c r="F985" i="1" s="1"/>
  <c r="E985" i="1"/>
  <c r="D985" i="1"/>
  <c r="F984" i="1"/>
  <c r="I983" i="1"/>
  <c r="F983" i="1"/>
  <c r="F982" i="1"/>
  <c r="E981" i="1"/>
  <c r="F980" i="1"/>
  <c r="E979" i="1"/>
  <c r="F979" i="1" s="1"/>
  <c r="G905" i="1"/>
  <c r="E904" i="1"/>
  <c r="G900" i="1"/>
  <c r="F899" i="1"/>
  <c r="E899" i="1"/>
  <c r="G898" i="1"/>
  <c r="G897" i="1"/>
  <c r="G896" i="1"/>
  <c r="G895" i="1"/>
  <c r="G894" i="1"/>
  <c r="G893" i="1"/>
  <c r="G892" i="1"/>
  <c r="F891" i="1"/>
  <c r="E891" i="1"/>
  <c r="G889" i="1"/>
  <c r="G888" i="1" s="1"/>
  <c r="F888" i="1"/>
  <c r="E888" i="1"/>
  <c r="G887" i="1"/>
  <c r="G886" i="1" s="1"/>
  <c r="E886" i="1"/>
  <c r="G885" i="1"/>
  <c r="G884" i="1"/>
  <c r="G883" i="1"/>
  <c r="F882" i="1"/>
  <c r="E882" i="1"/>
  <c r="G879" i="1"/>
  <c r="E878" i="1"/>
  <c r="E877" i="1" s="1"/>
  <c r="G877" i="1" s="1"/>
  <c r="F876" i="1"/>
  <c r="E876" i="1"/>
  <c r="G871" i="1"/>
  <c r="E870" i="1"/>
  <c r="G868" i="1"/>
  <c r="G867" i="1"/>
  <c r="E866" i="1"/>
  <c r="E865" i="1" s="1"/>
  <c r="G865" i="1" s="1"/>
  <c r="D866" i="1"/>
  <c r="G861" i="1"/>
  <c r="G860" i="1"/>
  <c r="E859" i="1"/>
  <c r="E858" i="1" s="1"/>
  <c r="E857" i="1" s="1"/>
  <c r="G857" i="1" s="1"/>
  <c r="G855" i="1"/>
  <c r="F854" i="1"/>
  <c r="E854" i="1"/>
  <c r="G853" i="1"/>
  <c r="G852" i="1"/>
  <c r="G851" i="1"/>
  <c r="G850" i="1"/>
  <c r="G849" i="1"/>
  <c r="G848" i="1"/>
  <c r="G847" i="1"/>
  <c r="F846" i="1"/>
  <c r="E846" i="1"/>
  <c r="G844" i="1"/>
  <c r="F843" i="1"/>
  <c r="E843" i="1"/>
  <c r="G842" i="1"/>
  <c r="E841" i="1"/>
  <c r="G841" i="1" s="1"/>
  <c r="K840" i="1"/>
  <c r="G840" i="1"/>
  <c r="G839" i="1"/>
  <c r="K838" i="1"/>
  <c r="G838" i="1"/>
  <c r="K837" i="1"/>
  <c r="G837" i="1"/>
  <c r="F836" i="1"/>
  <c r="E836" i="1"/>
  <c r="F832" i="1"/>
  <c r="D832" i="1"/>
  <c r="G830" i="1"/>
  <c r="G825" i="1"/>
  <c r="F824" i="1"/>
  <c r="F822" i="1" s="1"/>
  <c r="E824" i="1"/>
  <c r="E822" i="1" s="1"/>
  <c r="G822" i="1" s="1"/>
  <c r="D824" i="1"/>
  <c r="G771" i="1"/>
  <c r="G770" i="1"/>
  <c r="E769" i="1"/>
  <c r="G769" i="1" s="1"/>
  <c r="G763" i="1"/>
  <c r="E762" i="1"/>
  <c r="G758" i="1"/>
  <c r="E757" i="1"/>
  <c r="G757" i="1" s="1"/>
  <c r="D757" i="1"/>
  <c r="G756" i="1"/>
  <c r="E755" i="1"/>
  <c r="G749" i="1"/>
  <c r="F748" i="1"/>
  <c r="G748" i="1" s="1"/>
  <c r="E748" i="1"/>
  <c r="E747" i="1" s="1"/>
  <c r="E746" i="1" s="1"/>
  <c r="E745" i="1" s="1"/>
  <c r="E744" i="1" s="1"/>
  <c r="G742" i="1"/>
  <c r="G741" i="1"/>
  <c r="E740" i="1"/>
  <c r="G735" i="1"/>
  <c r="F734" i="1"/>
  <c r="F733" i="1" s="1"/>
  <c r="G733" i="1" s="1"/>
  <c r="D731" i="1"/>
  <c r="G729" i="1"/>
  <c r="G725" i="1"/>
  <c r="E724" i="1"/>
  <c r="E722" i="1" s="1"/>
  <c r="G722" i="1" s="1"/>
  <c r="D724" i="1"/>
  <c r="G662" i="1"/>
  <c r="E661" i="1"/>
  <c r="G661" i="1" s="1"/>
  <c r="G659" i="1"/>
  <c r="G658" i="1"/>
  <c r="F657" i="1"/>
  <c r="E657" i="1"/>
  <c r="E656" i="1" s="1"/>
  <c r="G652" i="1"/>
  <c r="F651" i="1"/>
  <c r="F650" i="1" s="1"/>
  <c r="F646" i="1" s="1"/>
  <c r="E651" i="1"/>
  <c r="G649" i="1"/>
  <c r="E648" i="1"/>
  <c r="E647" i="1" s="1"/>
  <c r="G647" i="1" s="1"/>
  <c r="G643" i="1"/>
  <c r="E642" i="1"/>
  <c r="D642" i="1"/>
  <c r="G637" i="1"/>
  <c r="E636" i="1"/>
  <c r="G636" i="1" s="1"/>
  <c r="G635" i="1"/>
  <c r="G634" i="1" s="1"/>
  <c r="F634" i="1"/>
  <c r="E634" i="1"/>
  <c r="D634" i="1"/>
  <c r="G633" i="1"/>
  <c r="E632" i="1"/>
  <c r="G632" i="1" s="1"/>
  <c r="E631" i="1"/>
  <c r="G629" i="1"/>
  <c r="F628" i="1"/>
  <c r="F627" i="1" s="1"/>
  <c r="F626" i="1" s="1"/>
  <c r="F625" i="1" s="1"/>
  <c r="E628" i="1"/>
  <c r="G623" i="1"/>
  <c r="G622" i="1"/>
  <c r="E621" i="1"/>
  <c r="G621" i="1" s="1"/>
  <c r="G618" i="1"/>
  <c r="E617" i="1"/>
  <c r="D617" i="1"/>
  <c r="G616" i="1"/>
  <c r="E615" i="1"/>
  <c r="G611" i="1"/>
  <c r="G610" i="1"/>
  <c r="G609" i="1"/>
  <c r="E608" i="1"/>
  <c r="G608" i="1" s="1"/>
  <c r="G603" i="1"/>
  <c r="G602" i="1"/>
  <c r="E601" i="1"/>
  <c r="G597" i="1"/>
  <c r="F596" i="1"/>
  <c r="F592" i="1" s="1"/>
  <c r="G592" i="1" s="1"/>
  <c r="D596" i="1"/>
  <c r="G595" i="1"/>
  <c r="E594" i="1"/>
  <c r="E593" i="1" s="1"/>
  <c r="G593" i="1" s="1"/>
  <c r="G590" i="1"/>
  <c r="F589" i="1"/>
  <c r="E589" i="1"/>
  <c r="G588" i="1"/>
  <c r="G587" i="1"/>
  <c r="F586" i="1"/>
  <c r="F585" i="1" s="1"/>
  <c r="F579" i="1" s="1"/>
  <c r="E586" i="1"/>
  <c r="G584" i="1"/>
  <c r="G583" i="1"/>
  <c r="G582" i="1"/>
  <c r="E581" i="1"/>
  <c r="D577" i="1"/>
  <c r="G575" i="1"/>
  <c r="G571" i="1"/>
  <c r="E570" i="1"/>
  <c r="D570" i="1"/>
  <c r="G569" i="1"/>
  <c r="G568" i="1"/>
  <c r="E567" i="1"/>
  <c r="D567" i="1"/>
  <c r="G566" i="1"/>
  <c r="E565" i="1"/>
  <c r="G565" i="1" s="1"/>
  <c r="G564" i="1"/>
  <c r="G563" i="1" s="1"/>
  <c r="F563" i="1"/>
  <c r="E563" i="1"/>
  <c r="G562" i="1"/>
  <c r="G561" i="1" s="1"/>
  <c r="F561" i="1"/>
  <c r="E561" i="1"/>
  <c r="F527" i="1"/>
  <c r="E526" i="1"/>
  <c r="F526" i="1" s="1"/>
  <c r="F521" i="1"/>
  <c r="E520" i="1"/>
  <c r="E519" i="1" s="1"/>
  <c r="D519" i="1"/>
  <c r="E518" i="1"/>
  <c r="F518" i="1" s="1"/>
  <c r="F515" i="1"/>
  <c r="E514" i="1"/>
  <c r="E513" i="1" s="1"/>
  <c r="F512" i="1"/>
  <c r="E511" i="1"/>
  <c r="F511" i="1" s="1"/>
  <c r="F505" i="1"/>
  <c r="F504" i="1" s="1"/>
  <c r="E504" i="1"/>
  <c r="E498" i="1" s="1"/>
  <c r="F498" i="1" s="1"/>
  <c r="D504" i="1"/>
  <c r="F503" i="1"/>
  <c r="F502" i="1"/>
  <c r="F501" i="1"/>
  <c r="E500" i="1"/>
  <c r="E497" i="1" s="1"/>
  <c r="F494" i="1"/>
  <c r="E493" i="1"/>
  <c r="F493" i="1" s="1"/>
  <c r="F492" i="1"/>
  <c r="F491" i="1" s="1"/>
  <c r="E491" i="1"/>
  <c r="D491" i="1"/>
  <c r="F490" i="1"/>
  <c r="F489" i="1"/>
  <c r="E488" i="1"/>
  <c r="F488" i="1" s="1"/>
  <c r="F486" i="1"/>
  <c r="E485" i="1"/>
  <c r="F480" i="1"/>
  <c r="F479" i="1" s="1"/>
  <c r="E479" i="1"/>
  <c r="E473" i="1" s="1"/>
  <c r="F473" i="1" s="1"/>
  <c r="D479" i="1"/>
  <c r="F478" i="1"/>
  <c r="F477" i="1"/>
  <c r="E476" i="1"/>
  <c r="F476" i="1" s="1"/>
  <c r="F475" i="1"/>
  <c r="E474" i="1"/>
  <c r="D474" i="1"/>
  <c r="E471" i="1"/>
  <c r="F471" i="1" s="1"/>
  <c r="F467" i="1"/>
  <c r="F466" i="1" s="1"/>
  <c r="E466" i="1"/>
  <c r="E465" i="1" s="1"/>
  <c r="F465" i="1" s="1"/>
  <c r="D466" i="1"/>
  <c r="F462" i="1"/>
  <c r="F461" i="1" s="1"/>
  <c r="E461" i="1"/>
  <c r="D461" i="1"/>
  <c r="F460" i="1"/>
  <c r="F459" i="1"/>
  <c r="F458" i="1"/>
  <c r="E457" i="1"/>
  <c r="F453" i="1"/>
  <c r="F452" i="1" s="1"/>
  <c r="E452" i="1"/>
  <c r="D452" i="1"/>
  <c r="F450" i="1"/>
  <c r="F449" i="1"/>
  <c r="F448" i="1"/>
  <c r="E447" i="1"/>
  <c r="F447" i="1" s="1"/>
  <c r="D444" i="1"/>
  <c r="D442" i="1"/>
  <c r="F440" i="1"/>
  <c r="F436" i="1"/>
  <c r="F435" i="1" s="1"/>
  <c r="E435" i="1"/>
  <c r="D435" i="1"/>
  <c r="F434" i="1"/>
  <c r="F433" i="1"/>
  <c r="E432" i="1"/>
  <c r="F432" i="1" s="1"/>
  <c r="F431" i="1"/>
  <c r="F430" i="1" s="1"/>
  <c r="E430" i="1"/>
  <c r="D430" i="1"/>
  <c r="F429" i="1"/>
  <c r="E428" i="1"/>
  <c r="D428" i="1"/>
  <c r="F427" i="1"/>
  <c r="J426" i="1"/>
  <c r="E426" i="1"/>
  <c r="D426" i="1"/>
  <c r="F425" i="1"/>
  <c r="E424" i="1"/>
  <c r="F424" i="1" s="1"/>
  <c r="F423" i="1"/>
  <c r="E422" i="1"/>
  <c r="F422" i="1" s="1"/>
  <c r="F358" i="1"/>
  <c r="H357" i="1"/>
  <c r="K357" i="1" s="1"/>
  <c r="F357" i="1"/>
  <c r="E356" i="1"/>
  <c r="F356" i="1" s="1"/>
  <c r="H350" i="1"/>
  <c r="K350" i="1" s="1"/>
  <c r="F350" i="1"/>
  <c r="F349" i="1" s="1"/>
  <c r="E349" i="1"/>
  <c r="E348" i="1" s="1"/>
  <c r="F348" i="1" s="1"/>
  <c r="D349" i="1"/>
  <c r="F347" i="1"/>
  <c r="E346" i="1"/>
  <c r="E345" i="1" s="1"/>
  <c r="E344" i="1" s="1"/>
  <c r="F341" i="1"/>
  <c r="E340" i="1"/>
  <c r="F340" i="1" s="1"/>
  <c r="E339" i="1"/>
  <c r="F339" i="1" s="1"/>
  <c r="F335" i="1"/>
  <c r="F334" i="1" s="1"/>
  <c r="E334" i="1"/>
  <c r="E333" i="1" s="1"/>
  <c r="D334" i="1"/>
  <c r="F330" i="1"/>
  <c r="F329" i="1"/>
  <c r="E328" i="1"/>
  <c r="F325" i="1"/>
  <c r="E324" i="1"/>
  <c r="E323" i="1" s="1"/>
  <c r="F318" i="1"/>
  <c r="E317" i="1"/>
  <c r="F317" i="1" s="1"/>
  <c r="F312" i="1"/>
  <c r="E311" i="1"/>
  <c r="F311" i="1" s="1"/>
  <c r="F308" i="1"/>
  <c r="F307" i="1" s="1"/>
  <c r="E307" i="1"/>
  <c r="D307" i="1"/>
  <c r="F306" i="1"/>
  <c r="E305" i="1"/>
  <c r="D303" i="1"/>
  <c r="D301" i="1"/>
  <c r="F301" i="1" s="1"/>
  <c r="F299" i="1"/>
  <c r="F295" i="1"/>
  <c r="F293" i="1"/>
  <c r="F221" i="1"/>
  <c r="E220" i="1"/>
  <c r="F220" i="1" s="1"/>
  <c r="F214" i="1"/>
  <c r="F213" i="1" s="1"/>
  <c r="E213" i="1"/>
  <c r="E212" i="1" s="1"/>
  <c r="E211" i="1" s="1"/>
  <c r="F211" i="1" s="1"/>
  <c r="D213" i="1"/>
  <c r="F209" i="1"/>
  <c r="F208" i="1" s="1"/>
  <c r="E208" i="1"/>
  <c r="D208" i="1"/>
  <c r="F207" i="1"/>
  <c r="F206" i="1"/>
  <c r="F205" i="1"/>
  <c r="F204" i="1"/>
  <c r="F203" i="1"/>
  <c r="F202" i="1"/>
  <c r="F201" i="1"/>
  <c r="E200" i="1"/>
  <c r="F200" i="1" s="1"/>
  <c r="E199" i="1"/>
  <c r="F199" i="1" s="1"/>
  <c r="F198" i="1"/>
  <c r="F197" i="1" s="1"/>
  <c r="E197" i="1"/>
  <c r="E196" i="1" s="1"/>
  <c r="F196" i="1" s="1"/>
  <c r="D197" i="1"/>
  <c r="F194" i="1"/>
  <c r="F193" i="1"/>
  <c r="F192" i="1"/>
  <c r="F191" i="1"/>
  <c r="F190" i="1"/>
  <c r="E189" i="1"/>
  <c r="F189" i="1" s="1"/>
  <c r="F188" i="1"/>
  <c r="F187" i="1"/>
  <c r="F186" i="1"/>
  <c r="F185" i="1"/>
  <c r="E184" i="1"/>
  <c r="F177" i="1"/>
  <c r="E176" i="1"/>
  <c r="E175" i="1" s="1"/>
  <c r="D171" i="1"/>
  <c r="F169" i="1"/>
  <c r="F164" i="1"/>
  <c r="F163" i="1" s="1"/>
  <c r="E163" i="1"/>
  <c r="F162" i="1"/>
  <c r="F161" i="1" s="1"/>
  <c r="E161" i="1"/>
  <c r="D161" i="1"/>
  <c r="F83" i="1"/>
  <c r="E82" i="1"/>
  <c r="E81" i="1" s="1"/>
  <c r="F77" i="1"/>
  <c r="E76" i="1"/>
  <c r="F76" i="1" s="1"/>
  <c r="D75" i="1"/>
  <c r="D74" i="1" s="1"/>
  <c r="F70" i="1"/>
  <c r="E69" i="1"/>
  <c r="F65" i="1"/>
  <c r="F64" i="1"/>
  <c r="E63" i="1"/>
  <c r="F56" i="1"/>
  <c r="F55" i="1"/>
  <c r="F54" i="1"/>
  <c r="F53" i="1"/>
  <c r="F52" i="1"/>
  <c r="F51" i="1"/>
  <c r="D45" i="1"/>
  <c r="F44" i="1"/>
  <c r="F40" i="1"/>
  <c r="F39" i="1" s="1"/>
  <c r="E39" i="1"/>
  <c r="D39" i="1"/>
  <c r="F38" i="1"/>
  <c r="E37" i="1"/>
  <c r="F37" i="1" s="1"/>
  <c r="F34" i="1"/>
  <c r="F33" i="1" s="1"/>
  <c r="E33" i="1"/>
  <c r="D33" i="1"/>
  <c r="F32" i="1"/>
  <c r="F31" i="1" s="1"/>
  <c r="E31" i="1"/>
  <c r="D31" i="1"/>
  <c r="F12" i="1"/>
  <c r="E11" i="1"/>
  <c r="F11" i="1" s="1"/>
  <c r="F10" i="1"/>
  <c r="E9" i="1"/>
  <c r="G866" i="1" l="1"/>
  <c r="E890" i="1"/>
  <c r="E875" i="1" s="1"/>
  <c r="F9" i="1"/>
  <c r="E7" i="1"/>
  <c r="F7" i="1" s="1"/>
  <c r="E626" i="1"/>
  <c r="G626" i="1" s="1"/>
  <c r="G651" i="1"/>
  <c r="E310" i="1"/>
  <c r="F310" i="1" s="1"/>
  <c r="E343" i="1"/>
  <c r="F343" i="1" s="1"/>
  <c r="E456" i="1"/>
  <c r="F456" i="1" s="1"/>
  <c r="E660" i="1"/>
  <c r="E655" i="1" s="1"/>
  <c r="G843" i="1"/>
  <c r="F845" i="1"/>
  <c r="G854" i="1"/>
  <c r="F890" i="1"/>
  <c r="F875" i="1" s="1"/>
  <c r="G899" i="1"/>
  <c r="F835" i="1"/>
  <c r="E1032" i="1"/>
  <c r="F1032" i="1" s="1"/>
  <c r="E614" i="1"/>
  <c r="G614" i="1" s="1"/>
  <c r="E1009" i="1"/>
  <c r="F1009" i="1" s="1"/>
  <c r="E1179" i="1"/>
  <c r="E1178" i="1" s="1"/>
  <c r="H1178" i="1" s="1"/>
  <c r="E483" i="1"/>
  <c r="F483" i="1" s="1"/>
  <c r="G570" i="1"/>
  <c r="E316" i="1"/>
  <c r="E315" i="1" s="1"/>
  <c r="E338" i="1"/>
  <c r="E337" i="1" s="1"/>
  <c r="F337" i="1" s="1"/>
  <c r="F345" i="1"/>
  <c r="F426" i="1"/>
  <c r="G617" i="1"/>
  <c r="F1012" i="1"/>
  <c r="F1017" i="1"/>
  <c r="H1176" i="1"/>
  <c r="E1181" i="1"/>
  <c r="H1181" i="1" s="1"/>
  <c r="E559" i="1"/>
  <c r="G559" i="1" s="1"/>
  <c r="E607" i="1"/>
  <c r="E606" i="1" s="1"/>
  <c r="G606" i="1" s="1"/>
  <c r="E646" i="1"/>
  <c r="G646" i="1" s="1"/>
  <c r="H1184" i="1"/>
  <c r="E525" i="1"/>
  <c r="E524" i="1" s="1"/>
  <c r="E1005" i="1"/>
  <c r="F1005" i="1" s="1"/>
  <c r="E1138" i="1"/>
  <c r="H1138" i="1" s="1"/>
  <c r="E183" i="1"/>
  <c r="F183" i="1" s="1"/>
  <c r="E768" i="1"/>
  <c r="E766" i="1" s="1"/>
  <c r="E765" i="1" s="1"/>
  <c r="G765" i="1" s="1"/>
  <c r="F1025" i="1"/>
  <c r="H1144" i="1"/>
  <c r="H1173" i="1"/>
  <c r="F82" i="1"/>
  <c r="G594" i="1"/>
  <c r="G615" i="1"/>
  <c r="E835" i="1"/>
  <c r="G859" i="1"/>
  <c r="G882" i="1"/>
  <c r="F1010" i="1"/>
  <c r="E1130" i="1"/>
  <c r="E1124" i="1" s="1"/>
  <c r="E627" i="1"/>
  <c r="G627" i="1" s="1"/>
  <c r="G878" i="1"/>
  <c r="E994" i="1"/>
  <c r="F994" i="1" s="1"/>
  <c r="E446" i="1"/>
  <c r="F446" i="1" s="1"/>
  <c r="E464" i="1"/>
  <c r="F464" i="1" s="1"/>
  <c r="E510" i="1"/>
  <c r="F510" i="1" s="1"/>
  <c r="G567" i="1"/>
  <c r="E845" i="1"/>
  <c r="G876" i="1"/>
  <c r="F1001" i="1"/>
  <c r="H1104" i="1"/>
  <c r="E496" i="1"/>
  <c r="F496" i="1" s="1"/>
  <c r="F497" i="1"/>
  <c r="F333" i="1"/>
  <c r="E332" i="1"/>
  <c r="F332" i="1" s="1"/>
  <c r="F176" i="1"/>
  <c r="E650" i="1"/>
  <c r="G650" i="1" s="1"/>
  <c r="G891" i="1"/>
  <c r="G1118" i="1"/>
  <c r="H1174" i="1"/>
  <c r="F474" i="1"/>
  <c r="E159" i="1"/>
  <c r="F159" i="1" s="1"/>
  <c r="E355" i="1"/>
  <c r="F355" i="1" s="1"/>
  <c r="E420" i="1"/>
  <c r="F420" i="1" s="1"/>
  <c r="E470" i="1"/>
  <c r="F470" i="1" s="1"/>
  <c r="E592" i="1"/>
  <c r="E620" i="1"/>
  <c r="G657" i="1"/>
  <c r="F747" i="1"/>
  <c r="G824" i="1"/>
  <c r="G858" i="1"/>
  <c r="E881" i="1"/>
  <c r="E880" i="1" s="1"/>
  <c r="F995" i="1"/>
  <c r="G1124" i="1"/>
  <c r="H1153" i="1"/>
  <c r="H1160" i="1"/>
  <c r="E1164" i="1"/>
  <c r="H1164" i="1" s="1"/>
  <c r="F324" i="1"/>
  <c r="F514" i="1"/>
  <c r="E75" i="1"/>
  <c r="E180" i="1"/>
  <c r="E179" i="1" s="1"/>
  <c r="F179" i="1" s="1"/>
  <c r="E219" i="1"/>
  <c r="E218" i="1" s="1"/>
  <c r="F218" i="1" s="1"/>
  <c r="F428" i="1"/>
  <c r="E487" i="1"/>
  <c r="F487" i="1" s="1"/>
  <c r="E508" i="1"/>
  <c r="E517" i="1"/>
  <c r="F517" i="1" s="1"/>
  <c r="G589" i="1"/>
  <c r="G648" i="1"/>
  <c r="E863" i="1"/>
  <c r="G863" i="1" s="1"/>
  <c r="H1158" i="1"/>
  <c r="H1171" i="1"/>
  <c r="F1007" i="1"/>
  <c r="F1102" i="1"/>
  <c r="E80" i="1"/>
  <c r="F81" i="1"/>
  <c r="E641" i="1"/>
  <c r="E639" i="1"/>
  <c r="G639" i="1" s="1"/>
  <c r="F645" i="1"/>
  <c r="E761" i="1"/>
  <c r="G761" i="1" s="1"/>
  <c r="E760" i="1"/>
  <c r="G760" i="1" s="1"/>
  <c r="G762" i="1"/>
  <c r="E174" i="1"/>
  <c r="F175" i="1"/>
  <c r="F212" i="1"/>
  <c r="F1124" i="1"/>
  <c r="F1122" i="1"/>
  <c r="F1118" i="1" s="1"/>
  <c r="H1134" i="1"/>
  <c r="E1125" i="1"/>
  <c r="H1125" i="1" s="1"/>
  <c r="F50" i="1"/>
  <c r="E62" i="1"/>
  <c r="F63" i="1"/>
  <c r="F184" i="1"/>
  <c r="E322" i="1"/>
  <c r="F322" i="1" s="1"/>
  <c r="F323" i="1"/>
  <c r="F344" i="1"/>
  <c r="F457" i="1"/>
  <c r="E472" i="1"/>
  <c r="F472" i="1" s="1"/>
  <c r="F485" i="1"/>
  <c r="E484" i="1"/>
  <c r="F484" i="1" s="1"/>
  <c r="E509" i="1"/>
  <c r="F509" i="1" s="1"/>
  <c r="F513" i="1"/>
  <c r="F1024" i="1"/>
  <c r="E1027" i="1"/>
  <c r="F1027" i="1" s="1"/>
  <c r="F1028" i="1"/>
  <c r="E48" i="1"/>
  <c r="E68" i="1"/>
  <c r="F69" i="1"/>
  <c r="F305" i="1"/>
  <c r="E304" i="1"/>
  <c r="F328" i="1"/>
  <c r="E327" i="1"/>
  <c r="F500" i="1"/>
  <c r="E499" i="1"/>
  <c r="F499" i="1" s="1"/>
  <c r="F981" i="1"/>
  <c r="E977" i="1"/>
  <c r="F977" i="1" s="1"/>
  <c r="E1019" i="1"/>
  <c r="F1019" i="1" s="1"/>
  <c r="F1020" i="1"/>
  <c r="H1108" i="1"/>
  <c r="E1102" i="1"/>
  <c r="G586" i="1"/>
  <c r="E585" i="1"/>
  <c r="G585" i="1" s="1"/>
  <c r="E600" i="1"/>
  <c r="G601" i="1"/>
  <c r="E630" i="1"/>
  <c r="G630" i="1" s="1"/>
  <c r="G631" i="1"/>
  <c r="E869" i="1"/>
  <c r="G869" i="1" s="1"/>
  <c r="G870" i="1"/>
  <c r="E864" i="1"/>
  <c r="G864" i="1" s="1"/>
  <c r="E1167" i="1"/>
  <c r="H1167" i="1" s="1"/>
  <c r="E1165" i="1"/>
  <c r="H1165" i="1" s="1"/>
  <c r="E1163" i="1"/>
  <c r="H1168" i="1"/>
  <c r="G628" i="1"/>
  <c r="G724" i="1"/>
  <c r="E754" i="1"/>
  <c r="G755" i="1"/>
  <c r="E903" i="1"/>
  <c r="G903" i="1" s="1"/>
  <c r="G904" i="1"/>
  <c r="E902" i="1"/>
  <c r="G902" i="1" s="1"/>
  <c r="F998" i="1"/>
  <c r="H1147" i="1"/>
  <c r="E1148" i="1"/>
  <c r="E1151" i="1"/>
  <c r="H1151" i="1" s="1"/>
  <c r="E1189" i="1"/>
  <c r="H1190" i="1"/>
  <c r="F346" i="1"/>
  <c r="F520" i="1"/>
  <c r="F519" i="1" s="1"/>
  <c r="G581" i="1"/>
  <c r="F656" i="1"/>
  <c r="F655" i="1" s="1"/>
  <c r="F654" i="1" s="1"/>
  <c r="E739" i="1"/>
  <c r="G740" i="1"/>
  <c r="F881" i="1"/>
  <c r="F1016" i="1"/>
  <c r="E1014" i="1"/>
  <c r="F1014" i="1" s="1"/>
  <c r="E1127" i="1"/>
  <c r="H1128" i="1"/>
  <c r="E1142" i="1"/>
  <c r="H1142" i="1" s="1"/>
  <c r="H1143" i="1"/>
  <c r="E613" i="1"/>
  <c r="G613" i="1" s="1"/>
  <c r="G642" i="1"/>
  <c r="G836" i="1"/>
  <c r="G846" i="1"/>
  <c r="H1136" i="1"/>
  <c r="G660" i="1" l="1"/>
  <c r="F834" i="1"/>
  <c r="G875" i="1"/>
  <c r="E482" i="1"/>
  <c r="F482" i="1" s="1"/>
  <c r="E645" i="1"/>
  <c r="G645" i="1" s="1"/>
  <c r="E1031" i="1"/>
  <c r="E1030" i="1" s="1"/>
  <c r="F1030" i="1" s="1"/>
  <c r="E455" i="1"/>
  <c r="F455" i="1" s="1"/>
  <c r="E874" i="1"/>
  <c r="E873" i="1" s="1"/>
  <c r="G835" i="1"/>
  <c r="E767" i="1"/>
  <c r="G767" i="1" s="1"/>
  <c r="F525" i="1"/>
  <c r="G890" i="1"/>
  <c r="G845" i="1"/>
  <c r="F316" i="1"/>
  <c r="E469" i="1"/>
  <c r="F469" i="1" s="1"/>
  <c r="E217" i="1"/>
  <c r="F217" i="1" s="1"/>
  <c r="F219" i="1"/>
  <c r="E1003" i="1"/>
  <c r="F1003" i="1" s="1"/>
  <c r="E445" i="1"/>
  <c r="E444" i="1" s="1"/>
  <c r="H1179" i="1"/>
  <c r="H1130" i="1"/>
  <c r="E354" i="1"/>
  <c r="E353" i="1" s="1"/>
  <c r="G766" i="1"/>
  <c r="H1124" i="1"/>
  <c r="F338" i="1"/>
  <c r="G768" i="1"/>
  <c r="H1102" i="1"/>
  <c r="F180" i="1"/>
  <c r="E605" i="1"/>
  <c r="G605" i="1" s="1"/>
  <c r="G881" i="1"/>
  <c r="E625" i="1"/>
  <c r="G625" i="1" s="1"/>
  <c r="E834" i="1"/>
  <c r="G834" i="1" s="1"/>
  <c r="G607" i="1"/>
  <c r="E182" i="1"/>
  <c r="E181" i="1" s="1"/>
  <c r="F181" i="1" s="1"/>
  <c r="E579" i="1"/>
  <c r="G579" i="1" s="1"/>
  <c r="E507" i="1"/>
  <c r="F507" i="1" s="1"/>
  <c r="E619" i="1"/>
  <c r="G619" i="1" s="1"/>
  <c r="G620" i="1"/>
  <c r="F577" i="1"/>
  <c r="F574" i="1" s="1"/>
  <c r="F75" i="1"/>
  <c r="E74" i="1"/>
  <c r="G747" i="1"/>
  <c r="F746" i="1"/>
  <c r="G739" i="1"/>
  <c r="E738" i="1"/>
  <c r="F62" i="1"/>
  <c r="E61" i="1"/>
  <c r="E314" i="1"/>
  <c r="F314" i="1" s="1"/>
  <c r="F315" i="1"/>
  <c r="H1127" i="1"/>
  <c r="E1123" i="1"/>
  <c r="H1123" i="1" s="1"/>
  <c r="E1122" i="1"/>
  <c r="E1187" i="1"/>
  <c r="H1187" i="1" s="1"/>
  <c r="H1189" i="1"/>
  <c r="E1188" i="1"/>
  <c r="H1188" i="1" s="1"/>
  <c r="G754" i="1"/>
  <c r="E753" i="1"/>
  <c r="H1163" i="1"/>
  <c r="E1162" i="1"/>
  <c r="H1162" i="1" s="1"/>
  <c r="G600" i="1"/>
  <c r="E599" i="1"/>
  <c r="G599" i="1" s="1"/>
  <c r="F524" i="1"/>
  <c r="E523" i="1"/>
  <c r="F523" i="1" s="1"/>
  <c r="F304" i="1"/>
  <c r="F303" i="1" s="1"/>
  <c r="E303" i="1"/>
  <c r="G655" i="1"/>
  <c r="E654" i="1"/>
  <c r="G654" i="1" s="1"/>
  <c r="E173" i="1"/>
  <c r="F174" i="1"/>
  <c r="G656" i="1"/>
  <c r="F880" i="1"/>
  <c r="G880" i="1" s="1"/>
  <c r="F874" i="1"/>
  <c r="F873" i="1" s="1"/>
  <c r="F68" i="1"/>
  <c r="E67" i="1"/>
  <c r="F67" i="1" s="1"/>
  <c r="E1146" i="1"/>
  <c r="H1146" i="1" s="1"/>
  <c r="H1148" i="1"/>
  <c r="E862" i="1"/>
  <c r="G862" i="1" s="1"/>
  <c r="E326" i="1"/>
  <c r="F327" i="1"/>
  <c r="E47" i="1"/>
  <c r="F48" i="1"/>
  <c r="E1023" i="1"/>
  <c r="F1023" i="1" s="1"/>
  <c r="G641" i="1"/>
  <c r="E640" i="1"/>
  <c r="G640" i="1" s="1"/>
  <c r="F80" i="1"/>
  <c r="E79" i="1"/>
  <c r="F79" i="1" s="1"/>
  <c r="F1031" i="1" l="1"/>
  <c r="F445" i="1"/>
  <c r="F444" i="1" s="1"/>
  <c r="E216" i="1"/>
  <c r="F216" i="1" s="1"/>
  <c r="F354" i="1"/>
  <c r="F182" i="1"/>
  <c r="G874" i="1"/>
  <c r="G873" i="1"/>
  <c r="G746" i="1"/>
  <c r="F745" i="1"/>
  <c r="E73" i="1"/>
  <c r="F74" i="1"/>
  <c r="E752" i="1"/>
  <c r="G753" i="1"/>
  <c r="E577" i="1"/>
  <c r="E574" i="1" s="1"/>
  <c r="G574" i="1" s="1"/>
  <c r="G577" i="1" s="1"/>
  <c r="F47" i="1"/>
  <c r="F326" i="1"/>
  <c r="E321" i="1"/>
  <c r="F353" i="1"/>
  <c r="E352" i="1"/>
  <c r="F352" i="1" s="1"/>
  <c r="E990" i="1"/>
  <c r="E439" i="1"/>
  <c r="F61" i="1"/>
  <c r="E59" i="1"/>
  <c r="E60" i="1"/>
  <c r="F60" i="1" s="1"/>
  <c r="E737" i="1"/>
  <c r="G738" i="1"/>
  <c r="E168" i="1"/>
  <c r="F173" i="1"/>
  <c r="H1122" i="1"/>
  <c r="E1118" i="1"/>
  <c r="H1118" i="1" s="1"/>
  <c r="H1120" i="1" s="1"/>
  <c r="E829" i="1"/>
  <c r="G745" i="1" l="1"/>
  <c r="F744" i="1"/>
  <c r="F73" i="1"/>
  <c r="E72" i="1"/>
  <c r="F72" i="1" s="1"/>
  <c r="G737" i="1"/>
  <c r="E442" i="1"/>
  <c r="F442" i="1" s="1"/>
  <c r="F439" i="1"/>
  <c r="G752" i="1"/>
  <c r="E751" i="1"/>
  <c r="G751" i="1" s="1"/>
  <c r="E320" i="1"/>
  <c r="F321" i="1"/>
  <c r="E832" i="1"/>
  <c r="G829" i="1"/>
  <c r="G832" i="1" s="1"/>
  <c r="E171" i="1"/>
  <c r="F171" i="1" s="1"/>
  <c r="F168" i="1"/>
  <c r="F59" i="1"/>
  <c r="E58" i="1"/>
  <c r="E992" i="1"/>
  <c r="F990" i="1"/>
  <c r="F992" i="1" s="1"/>
  <c r="E45" i="1" l="1"/>
  <c r="F45" i="1" s="1"/>
  <c r="G744" i="1"/>
  <c r="F728" i="1"/>
  <c r="F731" i="1" s="1"/>
  <c r="F320" i="1"/>
  <c r="E298" i="1"/>
  <c r="F298" i="1" s="1"/>
  <c r="F58" i="1"/>
  <c r="E728" i="1"/>
  <c r="E43" i="1" l="1"/>
  <c r="F43" i="1" s="1"/>
  <c r="G728" i="1"/>
  <c r="G731" i="1" s="1"/>
  <c r="E731" i="1"/>
  <c r="H43" i="1" l="1"/>
</calcChain>
</file>

<file path=xl/sharedStrings.xml><?xml version="1.0" encoding="utf-8"?>
<sst xmlns="http://schemas.openxmlformats.org/spreadsheetml/2006/main" count="1218" uniqueCount="358">
  <si>
    <t>U.A.T ORAȘ TÂRGU CĂRBUNEȘTI</t>
  </si>
  <si>
    <t>Anexa nr. 1 la Proiectul de hotărâre nr. ...... din ......12.2025</t>
  </si>
  <si>
    <t>JUDETUL GORJ</t>
  </si>
  <si>
    <t>CUI : 4898681</t>
  </si>
  <si>
    <t>Bugetul local de venituri și cheltuieli al orașului Târgu Cărbunești, pe anul 2025</t>
  </si>
  <si>
    <t>mii lei</t>
  </si>
  <si>
    <t>Nr. Crt</t>
  </si>
  <si>
    <t>Denumire indicator</t>
  </si>
  <si>
    <t>Cod indicator</t>
  </si>
  <si>
    <t>Buget rectificat prin HCL nr. 105 din 08.12.2025</t>
  </si>
  <si>
    <t>Influențe trim IV</t>
  </si>
  <si>
    <t>Buget rectificat prin HCL nr. ..... din .....12.2025</t>
  </si>
  <si>
    <t>I</t>
  </si>
  <si>
    <t xml:space="preserve">TOTAL VENITURI </t>
  </si>
  <si>
    <t xml:space="preserve">Impozitul pe venit </t>
  </si>
  <si>
    <t>03.02.</t>
  </si>
  <si>
    <t xml:space="preserve">Impozitul pe venitul din transferul proprietăților imobiliare din patrimoniul personal </t>
  </si>
  <si>
    <t>03.02.18</t>
  </si>
  <si>
    <t>Cote și sume defalcate din impozitul pe venit</t>
  </si>
  <si>
    <t>04.02.</t>
  </si>
  <si>
    <t>Cote defalcate din impozitul pe venit</t>
  </si>
  <si>
    <t>04.02.01</t>
  </si>
  <si>
    <t>Venituri din proprietate</t>
  </si>
  <si>
    <t>Alte venituri din concesiuni și închirieri de către instituțiile publice</t>
  </si>
  <si>
    <t>Venituri din prestări de servicii și alte activități</t>
  </si>
  <si>
    <t>Alte venituri din prestări de servicii și alte activități</t>
  </si>
  <si>
    <t>Diverse venituri</t>
  </si>
  <si>
    <t>Venituri din valorificarea unor bunuri</t>
  </si>
  <si>
    <t>Venituri din vânzarea unor bunuri aparținând domeniului privat</t>
  </si>
  <si>
    <t>II</t>
  </si>
  <si>
    <t>CHELTUIELI</t>
  </si>
  <si>
    <t xml:space="preserve">TOTAL CHELTUIELI </t>
  </si>
  <si>
    <t>Excedent an 2024</t>
  </si>
  <si>
    <t>TOTAL CHELTUIELI BUGETUL LOCAL</t>
  </si>
  <si>
    <t>AUTORITĂȚI PUBLICE ȘI ACȚIUNI EXTERNE</t>
  </si>
  <si>
    <t>Autorități executive</t>
  </si>
  <si>
    <t>Bunuri și servicii</t>
  </si>
  <si>
    <t>Titlul 20:</t>
  </si>
  <si>
    <t>Încălzit, iluminat și forță motrică</t>
  </si>
  <si>
    <t>Apă, canal, salubritate</t>
  </si>
  <si>
    <t>Carburanți și lubrifianți</t>
  </si>
  <si>
    <t>Piese de schimb</t>
  </si>
  <si>
    <t>Poștă, telecomunicații, radio, tv, internet</t>
  </si>
  <si>
    <t>Materiale și prestări de servicii cu caracter funcțional</t>
  </si>
  <si>
    <t>ÎNVĂȚĂMÂNT</t>
  </si>
  <si>
    <t>Învățământ secundat inferior</t>
  </si>
  <si>
    <t>CULTURĂ, RECREERE ȘI RELIGIE</t>
  </si>
  <si>
    <t>Sport</t>
  </si>
  <si>
    <t>Transferuri curente</t>
  </si>
  <si>
    <t>Titlul 51:</t>
  </si>
  <si>
    <t>Transferuri către instituții publice</t>
  </si>
  <si>
    <t>LOCUINȚE, SERVICII ȘI DEZVOLTARE PUBLICĂ</t>
  </si>
  <si>
    <t>7002</t>
  </si>
  <si>
    <t>Cheltuieli de capital</t>
  </si>
  <si>
    <t>Titlul 70:</t>
  </si>
  <si>
    <t>Aliment[ri cu gaze naturale</t>
  </si>
  <si>
    <t>Active fixe</t>
  </si>
  <si>
    <t>Construcții „Înființare distribuție gaze naturale în satele Pojogeni, Ștefănești și Cărbunești-sat, aparținătoare orașului Târgu Cărbunești, județul Gorj”</t>
  </si>
  <si>
    <t>PROTECȚIA MEDIULUI</t>
  </si>
  <si>
    <t>Alte servicii în domeniul protecției mediului</t>
  </si>
  <si>
    <t>Hrană pentru animale</t>
  </si>
  <si>
    <t xml:space="preserve">      PRIMAR, </t>
  </si>
  <si>
    <t xml:space="preserve">    ȘEF SERVICIU,</t>
  </si>
  <si>
    <t>BIRĂU DĂNUȚ</t>
  </si>
  <si>
    <t>BORCAN ALIN PAUL</t>
  </si>
  <si>
    <t>Anexa nr. 1 la HCL nr. 105 din 08.12.2025</t>
  </si>
  <si>
    <t>Buget rectificat prin HCL nr.  93 din 12.11.2025</t>
  </si>
  <si>
    <t>Alte cheltuieli</t>
  </si>
  <si>
    <t>Alte cheltuieli cu bunuri și servicii</t>
  </si>
  <si>
    <t>Cheltuieli de personal</t>
  </si>
  <si>
    <t>Titlul 10:</t>
  </si>
  <si>
    <t>Furnituri de birou</t>
  </si>
  <si>
    <t>Materiale de curățenie</t>
  </si>
  <si>
    <t>Bunuri de natura obiectelor de inventar</t>
  </si>
  <si>
    <t>Alte obiecte de inventar</t>
  </si>
  <si>
    <t>Pregătire profesională</t>
  </si>
  <si>
    <t>Protecția muncii</t>
  </si>
  <si>
    <t>Învățământ secundat  superior</t>
  </si>
  <si>
    <t>Titlul 10 :</t>
  </si>
  <si>
    <t>Alocații pentru transportul la și de la locul de muncă</t>
  </si>
  <si>
    <t xml:space="preserve">Bunuri și servicii </t>
  </si>
  <si>
    <t>Titlul 20 :</t>
  </si>
  <si>
    <t>Apă, canal și salubritate</t>
  </si>
  <si>
    <t>Materiale si predtări de servicii cu caracter funcșional</t>
  </si>
  <si>
    <t>Alte bunuri și serviciipentru întreținere și funcționare</t>
  </si>
  <si>
    <t xml:space="preserve">ASIGURĂRI ȘI ASISTENȚĂ SOCIALĂ </t>
  </si>
  <si>
    <t>Asistență socială în caz de invaliditate</t>
  </si>
  <si>
    <t>Ajutoare soaiale</t>
  </si>
  <si>
    <t>Titlul 57:</t>
  </si>
  <si>
    <t>Ajutoare soaiale în numerar</t>
  </si>
  <si>
    <t xml:space="preserve">   PREȘEDINTE DE ȘEDINȚĂ, </t>
  </si>
  <si>
    <t xml:space="preserve">     CONTRASEMNEAZĂ,</t>
  </si>
  <si>
    <t xml:space="preserve">    PETRICĂ MIHAI-DANIEL</t>
  </si>
  <si>
    <t xml:space="preserve">      SECRETAR GENERAL,</t>
  </si>
  <si>
    <t>Jr. VLĂDUȚ GRIGORE ALIN</t>
  </si>
  <si>
    <t>Anexa nr. 1 la HCL  nr. 93  din 12.11.2025</t>
  </si>
  <si>
    <t>Buget rectificat prin HCL nr.  80 din 27.10.2025</t>
  </si>
  <si>
    <t>39.02.07</t>
  </si>
  <si>
    <t xml:space="preserve">Cheltuieli de capital </t>
  </si>
  <si>
    <t>Construcții ”PT+execuție modernizare loc de joacă zona ANL Nestor Vornicesu”</t>
  </si>
  <si>
    <t>Plăți efectuate în anii precedenți și recuperate în anul curent</t>
  </si>
  <si>
    <t>Titlul 85</t>
  </si>
  <si>
    <t>Plăți efectuate în anii precedenți și recuperate în anul curent secțiunea de funcționare</t>
  </si>
  <si>
    <t>ALTE SERVICII PUBLICE GENERALE</t>
  </si>
  <si>
    <t xml:space="preserve">Fond de rezervă bugetară la dispoziția autrităților locale </t>
  </si>
  <si>
    <t>Titlul 5004:</t>
  </si>
  <si>
    <t>ORDINE PUBLICĂ ȘI SIGURANȚĂ NAȚIONALĂ</t>
  </si>
  <si>
    <t>Protecție civilă și protecție contra incendiilor(protecție civilă nonmilitară)</t>
  </si>
  <si>
    <t>Construcții ”Modernizare teren sport Școala Gimnazială nr. 1 George Uscătescu”</t>
  </si>
  <si>
    <t>Învățământ secundat superior</t>
  </si>
  <si>
    <t>Construcții „Reabilitare, modernizare, eficientizare și dotare Liceu Teoretic ”Tudor Arghezi” str. Tudor Arghezi nr. 18, orașul Târgu Cărbunești, județul Gorj”</t>
  </si>
  <si>
    <t>Construcții „Reabilitare energetică Liceul Teoretic ”Tudor Arghezi” , oraș Târgu Cărbunești, județul Gorj ”</t>
  </si>
  <si>
    <t>SĂNĂTATE</t>
  </si>
  <si>
    <t>Servicii de sănătate publică</t>
  </si>
  <si>
    <t>Case de cultură</t>
  </si>
  <si>
    <t>Alte bunuri și servicii pentru întreținere și funcționare</t>
  </si>
  <si>
    <t xml:space="preserve">Cheltuieli de personal </t>
  </si>
  <si>
    <t>Salarii de bază</t>
  </si>
  <si>
    <t>Asistență socială pentru familie și copii</t>
  </si>
  <si>
    <t>Titlul 85:</t>
  </si>
  <si>
    <t>Plăți efectuate în anii precedenți și recuperate în anul curent-secțiunea de funcționare</t>
  </si>
  <si>
    <t>Construcții „Înființare distribuție de gaze naturale în satele Pojogeni, Ștefănești și Cărbunești-sat, aparținătoare orașului Târgu Cărbunești, județul Gorj”</t>
  </si>
  <si>
    <t>Anexa nr. 1 la HCL  nr. 80 din 27.10.2025</t>
  </si>
  <si>
    <t>Buget rectificat prin HCL nr. 73 din 24.09.2025</t>
  </si>
  <si>
    <t>Decizia nr. 34/07.10.2025</t>
  </si>
  <si>
    <t>Sume defalcate din TVA</t>
  </si>
  <si>
    <t>11.02.</t>
  </si>
  <si>
    <t>Sume defalcate din taxa pe valoare adăugată pentru finanțarea cheltuielior de scentralizate la nivelul comunelor, orașelor, municipiilor și sectoarelor municipiului București</t>
  </si>
  <si>
    <t>11.02.02</t>
  </si>
  <si>
    <t>Decizia nr. 33/06.10.2025</t>
  </si>
  <si>
    <t>Decizia 36/14.10.2025</t>
  </si>
  <si>
    <t>Alte venituri din concesiuni și închirieri de către instituții publice</t>
  </si>
  <si>
    <t>30.02.05.30</t>
  </si>
  <si>
    <t>81+15</t>
  </si>
  <si>
    <t>Veniuri din prestări servicii și activități</t>
  </si>
  <si>
    <t>Alte venituri din prestări servicii și alte activități</t>
  </si>
  <si>
    <t>33.02.50</t>
  </si>
  <si>
    <t>Amenzi, penalități și confiscări</t>
  </si>
  <si>
    <t>Venituri din amenzi și alte sancțiuni aplicate de către alte instituții de specialitate</t>
  </si>
  <si>
    <t>35.02.01.02</t>
  </si>
  <si>
    <t>Taxe speciale(de salubritate)</t>
  </si>
  <si>
    <t>36.02.06</t>
  </si>
  <si>
    <t>Alte venituri</t>
  </si>
  <si>
    <t>36.02.50</t>
  </si>
  <si>
    <t>Titlul 20</t>
  </si>
  <si>
    <t>Reparații curente</t>
  </si>
  <si>
    <t>Consultanță și expertiză</t>
  </si>
  <si>
    <t>Servicii publice comunitare de evidență a persoanei</t>
  </si>
  <si>
    <t>Spor condiții deosebite</t>
  </si>
  <si>
    <t>Indemnizație de hrană</t>
  </si>
  <si>
    <t>Ajutoare sociale</t>
  </si>
  <si>
    <t>Învățământ secundar inferior</t>
  </si>
  <si>
    <t>Aloca'ii pentru transportul la și de la locul de muncă</t>
  </si>
  <si>
    <t>Ajutoare sociale în numerar</t>
  </si>
  <si>
    <t>Biblioteci publice orășenești</t>
  </si>
  <si>
    <t>Servicii religioase</t>
  </si>
  <si>
    <t>Susținerea cultelor</t>
  </si>
  <si>
    <t>Asistență socială</t>
  </si>
  <si>
    <t>Contribuție asiguratorie de muncă</t>
  </si>
  <si>
    <t>LOCUINȚE, SERVICII ȘI DEZVOLTARE</t>
  </si>
  <si>
    <t>70.02</t>
  </si>
  <si>
    <t>Active nefinanciare</t>
  </si>
  <si>
    <t>Titlul 71:</t>
  </si>
  <si>
    <t>Dezvoltarea sistemului de locuințe</t>
  </si>
  <si>
    <t>70020301</t>
  </si>
  <si>
    <t>2002</t>
  </si>
  <si>
    <t>Alimentări cu apă</t>
  </si>
  <si>
    <t>70020501</t>
  </si>
  <si>
    <t>Alte active fixe „Cofinanțare as.teh. -Proiect regional de dezvolt.a infrastructurii de apă și apă uzată din jud.Gorj în perioada 2014-2020”</t>
  </si>
  <si>
    <t>710130</t>
  </si>
  <si>
    <t xml:space="preserve">PROTECȚIA MEDIULUI </t>
  </si>
  <si>
    <t>Salubritate</t>
  </si>
  <si>
    <t>TRANSPORTURI</t>
  </si>
  <si>
    <t>84.02</t>
  </si>
  <si>
    <t>Străzi</t>
  </si>
  <si>
    <t>84020303</t>
  </si>
  <si>
    <t>PETRICĂ MIHAI-DANIEL</t>
  </si>
  <si>
    <t>Anexa nr. 1 la HCL  nr. 73 din 24.09.2025</t>
  </si>
  <si>
    <t>Buget rectificat prin HCL nr. 66 din 28.08.2025</t>
  </si>
  <si>
    <t>Influențe trim III</t>
  </si>
  <si>
    <t>Transferuri voluntare, altele decât subvențiile</t>
  </si>
  <si>
    <t>Vărsăminte din secțiunea de funcționare pentru finanțarea secțiunii de dezvoltare a bugetului local</t>
  </si>
  <si>
    <t>Vărsăminte din secțiunea de funcționare</t>
  </si>
  <si>
    <t>Titlul 10</t>
  </si>
  <si>
    <t>Alte sporuri</t>
  </si>
  <si>
    <t>Titlul 59</t>
  </si>
  <si>
    <t>Sumă aferentă persoanelor cu handicap neîncadrate</t>
  </si>
  <si>
    <t>Fond de rezervă bugetară la dispoziția autorităților locale</t>
  </si>
  <si>
    <t>Vouchere de vacanță</t>
  </si>
  <si>
    <t>Spitale generale</t>
  </si>
  <si>
    <t>Transferui din bugetul local pentru cheltuieli curente din domeniul sănătății</t>
  </si>
  <si>
    <t>Transferuri de capital</t>
  </si>
  <si>
    <t>Transferui din bugetul local pentru cheltuieli de capital din domeniul sănătății</t>
  </si>
  <si>
    <t>Medicamente și materiale sanitare</t>
  </si>
  <si>
    <t>Medicamente</t>
  </si>
  <si>
    <t>Dezinfectanți</t>
  </si>
  <si>
    <t xml:space="preserve">Alte cheltuieli </t>
  </si>
  <si>
    <t>pachete sarbatori</t>
  </si>
  <si>
    <t>Drumuri</t>
  </si>
  <si>
    <t>84020301</t>
  </si>
  <si>
    <t>203030</t>
  </si>
  <si>
    <t>MUNTEANU MARIAN-ION</t>
  </si>
  <si>
    <t>Anexa nr. 1 la HCL  nr. 66 din 28.08.2025</t>
  </si>
  <si>
    <t>Buget aprobat prin HCL nr. 53 din 24.07.2025</t>
  </si>
  <si>
    <t>54.02.05</t>
  </si>
  <si>
    <t>Poliție locală</t>
  </si>
  <si>
    <t>61.02.03.04</t>
  </si>
  <si>
    <t>Învățământ secundar</t>
  </si>
  <si>
    <t>65.02.04</t>
  </si>
  <si>
    <t>65.02.04.01</t>
  </si>
  <si>
    <t xml:space="preserve">Asistență socială pentru familie și copii </t>
  </si>
  <si>
    <t>68.02.06</t>
  </si>
  <si>
    <t>Cheltuieli salariale în bani</t>
  </si>
  <si>
    <t>Cheltuieli salariale în natură</t>
  </si>
  <si>
    <t>70.02.05.01</t>
  </si>
  <si>
    <t xml:space="preserve"> </t>
  </si>
  <si>
    <t>74.02.50</t>
  </si>
  <si>
    <t>Anexa nr. 1 la HCL  nr. 53 din 24.07.2025</t>
  </si>
  <si>
    <t>Buget aprobat prin HCL nr. 47 din 27.06.2025</t>
  </si>
  <si>
    <t>Buget rectificat prin HCL nr. 53 din 24.07.2025</t>
  </si>
  <si>
    <t>AUTORITĂȚI EXECUTIVE</t>
  </si>
  <si>
    <t>10.01.01</t>
  </si>
  <si>
    <t>10.01.05</t>
  </si>
  <si>
    <t>10.01.06</t>
  </si>
  <si>
    <t>10.01.17</t>
  </si>
  <si>
    <t>10.02.06</t>
  </si>
  <si>
    <t>Contribuții</t>
  </si>
  <si>
    <t>10.03.07</t>
  </si>
  <si>
    <t>20.01.01</t>
  </si>
  <si>
    <t>20.01.02</t>
  </si>
  <si>
    <t>20.01.04</t>
  </si>
  <si>
    <t>20.01.09</t>
  </si>
  <si>
    <t>20.03.02</t>
  </si>
  <si>
    <t>20.04.01</t>
  </si>
  <si>
    <t>Cheltuieli cu bunuri și servicii</t>
  </si>
  <si>
    <t>20.30.30</t>
  </si>
  <si>
    <t>54.02</t>
  </si>
  <si>
    <t>Servicii publice comunitare localale de evidență a persoanei</t>
  </si>
  <si>
    <t>54.02.10</t>
  </si>
  <si>
    <t>67.02</t>
  </si>
  <si>
    <t>Alte transferuri</t>
  </si>
  <si>
    <t>Titlul 59:</t>
  </si>
  <si>
    <t>67.02.03.06</t>
  </si>
  <si>
    <t>20.01.30</t>
  </si>
  <si>
    <t>20.02</t>
  </si>
  <si>
    <t>67.02.06</t>
  </si>
  <si>
    <t>59.12</t>
  </si>
  <si>
    <t>Titlul 55:</t>
  </si>
  <si>
    <t>Reducerea și controlul poluării</t>
  </si>
  <si>
    <t>74.02.03</t>
  </si>
  <si>
    <t>Sume reprezentând stimulentul pentru casarea autovehiculelor uzate</t>
  </si>
  <si>
    <t>55.01.84</t>
  </si>
  <si>
    <t>84.02.03.01</t>
  </si>
  <si>
    <t>Construcții „Reabilitare și  modernizare DS 7 drum Zarafi ”</t>
  </si>
  <si>
    <t>71.01.01</t>
  </si>
  <si>
    <t>Anexa nr. 1 la HCL nr. 47 din 27.06.2025</t>
  </si>
  <si>
    <t>Buget inițial aprobat prin HCL nr.40 din 27.05.2025</t>
  </si>
  <si>
    <t>Influențe trim II</t>
  </si>
  <si>
    <t>Buget rectificat prin HCL nr. 47 din 27.06.2025</t>
  </si>
  <si>
    <t>Alte venituri din concesiuni li închirieri de către instituțiile publice</t>
  </si>
  <si>
    <t>36.02.</t>
  </si>
  <si>
    <t>Vărsăminte din secțiunea de funcționare pentru secțiunea de dezvoltare a bugetului local</t>
  </si>
  <si>
    <t>37.02.03</t>
  </si>
  <si>
    <t xml:space="preserve">Vărsăminte din secțiunea de funcționare </t>
  </si>
  <si>
    <t>37.02.04</t>
  </si>
  <si>
    <t>51.02</t>
  </si>
  <si>
    <t>5 persoane</t>
  </si>
  <si>
    <t>20.01.</t>
  </si>
  <si>
    <t>Încălzit, iluminat, forță motrică</t>
  </si>
  <si>
    <t>20.01.03</t>
  </si>
  <si>
    <t>Contribuţii ale administratiei publice locale la realizarea unor lucrări şi servicii de interes public local, în baza unor convenţii sau contracte de asociere</t>
  </si>
  <si>
    <t>20.19</t>
  </si>
  <si>
    <t xml:space="preserve">Plăți efectuate în anii precedenți și recuperate în anul curent </t>
  </si>
  <si>
    <t>Plăți efectuate în anii precedenți și recuperate în anul curent - secțiune de funcționare</t>
  </si>
  <si>
    <t>85.01.01</t>
  </si>
  <si>
    <t>61.02</t>
  </si>
  <si>
    <t>61.02.05</t>
  </si>
  <si>
    <t>20.13</t>
  </si>
  <si>
    <t>Îmvățământ secundar superior</t>
  </si>
  <si>
    <t>65.02.04.02</t>
  </si>
  <si>
    <t>Construcții „ Reabilitare energetică corp C1 Liceul Teoretic Tudor Arghezi”</t>
  </si>
  <si>
    <t>66.02</t>
  </si>
  <si>
    <t>66.02.08</t>
  </si>
  <si>
    <t>ASIGURĂRI ȘI ASISTENȚĂ SOCIALĂ</t>
  </si>
  <si>
    <t>68.02</t>
  </si>
  <si>
    <t>68.02.05.02</t>
  </si>
  <si>
    <t>Asistență socială pentru familii și copii</t>
  </si>
  <si>
    <t>Iluminat public și electrificări rurale</t>
  </si>
  <si>
    <t>70.02.06.</t>
  </si>
  <si>
    <t>Construcții „ Înființare capacitate de producere a energiei electrice produsă din surse regenerabile pentru autoconsum în cadrul UAT Oraș Tg Cărbunești</t>
  </si>
  <si>
    <t>71.01.01.</t>
  </si>
  <si>
    <t>CIORA CONSTANTIN-DOREL</t>
  </si>
  <si>
    <t>Anexa nr. 1 la HCL  nr. …....... din 27.05.2025</t>
  </si>
  <si>
    <t>Buget inițial aprobat prin HCL nr.18 din 26.03.2025</t>
  </si>
  <si>
    <t>Buget rectificat prin HCL nr. ....... din 27.05.2025</t>
  </si>
  <si>
    <t>Impozite și taxe pe proprietate</t>
  </si>
  <si>
    <t>07.02.</t>
  </si>
  <si>
    <t>Impozit și taxa pe clădiri de la persoane juridice</t>
  </si>
  <si>
    <t>07.02.01.02</t>
  </si>
  <si>
    <t>Venituri din prestări servicii și alte activități</t>
  </si>
  <si>
    <t>33.02.</t>
  </si>
  <si>
    <t>10.01</t>
  </si>
  <si>
    <t>Materiale și prestări de servicii ptr întreținere și funcționare</t>
  </si>
  <si>
    <t>Sume aferente persoanelor cu handicap neîncadrate</t>
  </si>
  <si>
    <t>59.40</t>
  </si>
  <si>
    <t>Învățământ preșcolar</t>
  </si>
  <si>
    <t>65.02.03.01</t>
  </si>
  <si>
    <t>Tichete de creșă și tichete sociale pentru grădiniță</t>
  </si>
  <si>
    <t>57.02.03</t>
  </si>
  <si>
    <t>Îmvățământ secundar inferior</t>
  </si>
  <si>
    <t>bunuri și servicii</t>
  </si>
  <si>
    <t>20.01</t>
  </si>
  <si>
    <t>Deplasări interne, detașări, transferări</t>
  </si>
  <si>
    <t>20.06.01</t>
  </si>
  <si>
    <t>Construcții „ Modernizare teren sport Școala Gimnazială nr. 1 George Uscătescu”</t>
  </si>
  <si>
    <t>Alte servicii auxiliare</t>
  </si>
  <si>
    <t>65.02.11.30</t>
  </si>
  <si>
    <t>Titlul 85 :</t>
  </si>
  <si>
    <t>70.02.06</t>
  </si>
  <si>
    <t>Plăți efectuate în anii precedenți și recuperate în anul curent - secțiune de dezvoltare</t>
  </si>
  <si>
    <t>85.01.02</t>
  </si>
  <si>
    <t>Drumuri și poduri</t>
  </si>
  <si>
    <t>Construcții „Reabilitare și  modernizare drum Zarafi”</t>
  </si>
  <si>
    <t xml:space="preserve">          ARDELEAN ION</t>
  </si>
  <si>
    <t xml:space="preserve">Impozit și taxă pe clădiri </t>
  </si>
  <si>
    <t>07.02.02</t>
  </si>
  <si>
    <t>07.02.01</t>
  </si>
  <si>
    <t>Impozit și taxă pe clădiri de la persoane fizice</t>
  </si>
  <si>
    <t>07.02.03</t>
  </si>
  <si>
    <t>Impozit și taxă pe teren</t>
  </si>
  <si>
    <t xml:space="preserve">Impozit și taxă pe teren de la persoane fizice </t>
  </si>
  <si>
    <t>Impozit și taxă pe teren de la persoane juridice</t>
  </si>
  <si>
    <t>Impozitul pe terenul din extravilan</t>
  </si>
  <si>
    <t xml:space="preserve">Taxe juridice de timbru </t>
  </si>
  <si>
    <t>16.02.</t>
  </si>
  <si>
    <t>16.02.02</t>
  </si>
  <si>
    <t>Impozit pe mijloacele de transport</t>
  </si>
  <si>
    <t>15.02.</t>
  </si>
  <si>
    <t>Impozit pe spectacole</t>
  </si>
  <si>
    <t>Impozit pe mijloacele de transport deținite de persoane fizice</t>
  </si>
  <si>
    <t xml:space="preserve">Taxe și tarife pentru eliberarea de licențe și autorizații de funcționare </t>
  </si>
  <si>
    <t xml:space="preserve">Alte taxe pe utilizarea bunurilor, sau pe desfășurare de activități </t>
  </si>
  <si>
    <t>18.02.</t>
  </si>
  <si>
    <t>18.02.50</t>
  </si>
  <si>
    <t>16.02.02.01</t>
  </si>
  <si>
    <t>16.02.03</t>
  </si>
  <si>
    <t>16.02.50</t>
  </si>
  <si>
    <t>Alte impozite și taxe fiscale</t>
  </si>
  <si>
    <t>Alte impozite și taxe</t>
  </si>
  <si>
    <t>Amenzi, penalități și alte sancțiuni aplicate de către alte instituții de specialitate</t>
  </si>
  <si>
    <t>07.02.01.01</t>
  </si>
  <si>
    <t>07.02.02.01</t>
  </si>
  <si>
    <t>07.02.02.03</t>
  </si>
  <si>
    <t>07.02.02.02</t>
  </si>
  <si>
    <t>Alimentări cu gaze naturale</t>
  </si>
  <si>
    <t>Taxe pe utilizarea bunurilor, autorizarea utilizării bunurilor pe desfășurarea de activități</t>
  </si>
  <si>
    <t>15.02.01</t>
  </si>
  <si>
    <t>Transpoarte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</si>
</sst>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4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Tahoma"/>
      <family val="2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sz val="10.5"/>
      <color theme="1"/>
      <name val="Times New Roman"/>
      <family val="1"/>
    </font>
    <font>
      <b/>
      <i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i/>
      <sz val="10.5"/>
      <color indexed="8"/>
      <name val="Times New Roman"/>
      <family val="1"/>
    </font>
    <font>
      <i/>
      <sz val="10.5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B050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238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2" fillId="0" borderId="0"/>
  </cellStyleXfs>
  <cellXfs count="3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/>
    </xf>
    <xf numFmtId="165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2" xfId="0" applyFont="1" applyFill="1" applyBorder="1" applyAlignment="1">
      <alignment vertical="center"/>
    </xf>
    <xf numFmtId="4" fontId="1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4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9" fontId="19" fillId="2" borderId="2" xfId="1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17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2" fontId="15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1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3" borderId="0" xfId="0" applyNumberFormat="1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20" fillId="4" borderId="2" xfId="1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1" fillId="4" borderId="2" xfId="0" applyFont="1" applyFill="1" applyBorder="1" applyAlignment="1">
      <alignment vertical="center" wrapText="1"/>
    </xf>
    <xf numFmtId="49" fontId="19" fillId="4" borderId="2" xfId="1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25" fillId="2" borderId="2" xfId="0" applyNumberFormat="1" applyFont="1" applyFill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/>
    </xf>
    <xf numFmtId="4" fontId="23" fillId="2" borderId="2" xfId="0" applyNumberFormat="1" applyFont="1" applyFill="1" applyBorder="1" applyAlignment="1">
      <alignment horizontal="center" vertical="center" wrapText="1"/>
    </xf>
    <xf numFmtId="4" fontId="23" fillId="3" borderId="2" xfId="0" applyNumberFormat="1" applyFont="1" applyFill="1" applyBorder="1" applyAlignment="1">
      <alignment horizontal="center" vertical="center" wrapText="1"/>
    </xf>
    <xf numFmtId="4" fontId="24" fillId="3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vertical="center"/>
    </xf>
    <xf numFmtId="14" fontId="3" fillId="4" borderId="0" xfId="1" applyNumberFormat="1" applyFont="1" applyFill="1" applyAlignment="1">
      <alignment vertical="center"/>
    </xf>
    <xf numFmtId="2" fontId="3" fillId="4" borderId="0" xfId="1" quotePrefix="1" applyNumberFormat="1" applyFont="1" applyFill="1" applyAlignment="1">
      <alignment horizontal="center" vertical="center"/>
    </xf>
    <xf numFmtId="4" fontId="27" fillId="2" borderId="2" xfId="0" applyNumberFormat="1" applyFont="1" applyFill="1" applyBorder="1" applyAlignment="1">
      <alignment horizontal="center"/>
    </xf>
    <xf numFmtId="2" fontId="27" fillId="0" borderId="2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9" fontId="19" fillId="2" borderId="2" xfId="1" applyNumberFormat="1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49" fontId="19" fillId="3" borderId="2" xfId="1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horizontal="center" vertical="center"/>
    </xf>
    <xf numFmtId="49" fontId="20" fillId="3" borderId="2" xfId="1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49" fontId="20" fillId="4" borderId="2" xfId="1" applyNumberFormat="1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4" fontId="31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/>
    </xf>
    <xf numFmtId="4" fontId="32" fillId="2" borderId="0" xfId="0" applyNumberFormat="1" applyFont="1" applyFill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49" fontId="33" fillId="2" borderId="2" xfId="1" applyNumberFormat="1" applyFont="1" applyFill="1" applyBorder="1" applyAlignment="1">
      <alignment vertical="center"/>
    </xf>
    <xf numFmtId="4" fontId="33" fillId="2" borderId="2" xfId="0" applyNumberFormat="1" applyFont="1" applyFill="1" applyBorder="1" applyAlignment="1">
      <alignment horizontal="center" vertical="center" wrapText="1"/>
    </xf>
    <xf numFmtId="4" fontId="33" fillId="2" borderId="2" xfId="0" applyNumberFormat="1" applyFont="1" applyFill="1" applyBorder="1" applyAlignment="1">
      <alignment horizontal="center" vertical="center"/>
    </xf>
    <xf numFmtId="4" fontId="33" fillId="2" borderId="0" xfId="0" applyNumberFormat="1" applyFont="1" applyFill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/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3" fillId="0" borderId="2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32" fillId="4" borderId="2" xfId="1" applyNumberFormat="1" applyFont="1" applyFill="1" applyBorder="1" applyAlignment="1">
      <alignment horizontal="center"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49" fontId="8" fillId="3" borderId="2" xfId="1" applyNumberFormat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20" fillId="3" borderId="2" xfId="1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20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38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3" borderId="4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4" fillId="0" borderId="0" xfId="0" applyFont="1" applyBorder="1"/>
    <xf numFmtId="2" fontId="4" fillId="0" borderId="2" xfId="0" applyNumberFormat="1" applyFont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ED5784A2-83F2-4481-B3C8-F9BE73DF0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916C-BAA6-498F-B8CB-A8F2E6182562}">
  <dimension ref="A1:R1258"/>
  <sheetViews>
    <sheetView tabSelected="1" view="pageBreakPreview" zoomScaleSheetLayoutView="100" workbookViewId="0">
      <selection activeCell="H9" sqref="H9"/>
    </sheetView>
  </sheetViews>
  <sheetFormatPr defaultRowHeight="15" x14ac:dyDescent="0.25"/>
  <cols>
    <col min="1" max="1" width="4.28515625" customWidth="1"/>
    <col min="2" max="2" width="49.7109375" customWidth="1"/>
    <col min="3" max="3" width="13.5703125" customWidth="1"/>
    <col min="4" max="4" width="14.42578125" customWidth="1"/>
    <col min="5" max="5" width="9.28515625" customWidth="1"/>
    <col min="6" max="6" width="15.42578125" style="3" customWidth="1"/>
    <col min="7" max="7" width="16.1406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8" ht="15.75" x14ac:dyDescent="0.25">
      <c r="A1" s="1" t="s">
        <v>0</v>
      </c>
      <c r="B1" s="1"/>
      <c r="C1" s="2" t="s">
        <v>1</v>
      </c>
      <c r="D1" s="2"/>
      <c r="E1" s="3"/>
      <c r="F1"/>
    </row>
    <row r="2" spans="1:8" ht="15.75" x14ac:dyDescent="0.25">
      <c r="A2" s="1" t="s">
        <v>2</v>
      </c>
      <c r="B2" s="1"/>
      <c r="C2" s="2"/>
    </row>
    <row r="3" spans="1:8" ht="15.75" x14ac:dyDescent="0.25">
      <c r="A3" s="1" t="s">
        <v>3</v>
      </c>
      <c r="B3" s="1"/>
      <c r="C3" s="2"/>
      <c r="D3" s="2"/>
      <c r="E3" s="2"/>
    </row>
    <row r="4" spans="1:8" ht="30" customHeight="1" x14ac:dyDescent="0.25">
      <c r="A4" s="337" t="s">
        <v>4</v>
      </c>
      <c r="B4" s="337"/>
      <c r="C4" s="337"/>
      <c r="D4" s="337"/>
      <c r="E4" s="337"/>
      <c r="F4" s="337"/>
    </row>
    <row r="5" spans="1:8" ht="18.75" x14ac:dyDescent="0.3">
      <c r="A5" s="2"/>
      <c r="B5" s="4"/>
      <c r="C5" s="5"/>
      <c r="D5" s="5"/>
      <c r="E5" s="5"/>
      <c r="F5" s="5" t="s">
        <v>5</v>
      </c>
    </row>
    <row r="6" spans="1:8" ht="36" x14ac:dyDescent="0.25">
      <c r="A6" s="6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9" t="s">
        <v>11</v>
      </c>
    </row>
    <row r="7" spans="1:8" ht="18" customHeight="1" x14ac:dyDescent="0.25">
      <c r="A7" s="11" t="s">
        <v>12</v>
      </c>
      <c r="B7" s="12" t="s">
        <v>13</v>
      </c>
      <c r="C7" s="13">
        <v>102</v>
      </c>
      <c r="D7" s="14">
        <v>29178.65</v>
      </c>
      <c r="E7" s="15">
        <f>E9+E11+E13+E23+E28+E31+E33+E35+E37+E39+E21</f>
        <v>807.3</v>
      </c>
      <c r="F7" s="16">
        <f>D7+E7</f>
        <v>29985.95</v>
      </c>
      <c r="H7" s="17"/>
    </row>
    <row r="8" spans="1:8" ht="20.25" customHeight="1" x14ac:dyDescent="0.25">
      <c r="A8" s="18"/>
      <c r="B8" s="19"/>
      <c r="C8" s="20"/>
      <c r="D8" s="21"/>
      <c r="E8" s="21"/>
      <c r="F8" s="21"/>
    </row>
    <row r="9" spans="1:8" x14ac:dyDescent="0.25">
      <c r="A9" s="313"/>
      <c r="B9" s="314" t="s">
        <v>14</v>
      </c>
      <c r="C9" s="57" t="s">
        <v>15</v>
      </c>
      <c r="D9" s="51">
        <v>151.19</v>
      </c>
      <c r="E9" s="51">
        <f>E10</f>
        <v>-100</v>
      </c>
      <c r="F9" s="51">
        <f>E9+D9</f>
        <v>51.19</v>
      </c>
    </row>
    <row r="10" spans="1:8" ht="27" x14ac:dyDescent="0.25">
      <c r="A10" s="22"/>
      <c r="B10" s="23" t="s">
        <v>16</v>
      </c>
      <c r="C10" s="24" t="s">
        <v>17</v>
      </c>
      <c r="D10" s="25">
        <v>151.19</v>
      </c>
      <c r="E10" s="25">
        <v>-100</v>
      </c>
      <c r="F10" s="25">
        <f>SUM(D10:E10)</f>
        <v>51.19</v>
      </c>
    </row>
    <row r="11" spans="1:8" x14ac:dyDescent="0.25">
      <c r="A11" s="313"/>
      <c r="B11" s="314" t="s">
        <v>18</v>
      </c>
      <c r="C11" s="57" t="s">
        <v>19</v>
      </c>
      <c r="D11" s="51">
        <v>9491</v>
      </c>
      <c r="E11" s="51">
        <f>E12</f>
        <v>84.64</v>
      </c>
      <c r="F11" s="51">
        <f>E11+D11</f>
        <v>9575.64</v>
      </c>
    </row>
    <row r="12" spans="1:8" x14ac:dyDescent="0.25">
      <c r="A12" s="22"/>
      <c r="B12" s="23" t="s">
        <v>20</v>
      </c>
      <c r="C12" s="24" t="s">
        <v>21</v>
      </c>
      <c r="D12" s="25">
        <v>8491</v>
      </c>
      <c r="E12" s="25">
        <v>84.64</v>
      </c>
      <c r="F12" s="25">
        <f>E12+D12</f>
        <v>8575.64</v>
      </c>
    </row>
    <row r="13" spans="1:8" x14ac:dyDescent="0.25">
      <c r="A13" s="311"/>
      <c r="B13" s="312" t="s">
        <v>295</v>
      </c>
      <c r="C13" s="174" t="s">
        <v>296</v>
      </c>
      <c r="D13" s="175">
        <v>1749.45</v>
      </c>
      <c r="E13" s="175">
        <f>E14+E16</f>
        <v>143.32</v>
      </c>
      <c r="F13" s="175">
        <f>D13+E13</f>
        <v>1892.77</v>
      </c>
    </row>
    <row r="14" spans="1:8" x14ac:dyDescent="0.25">
      <c r="A14" s="315"/>
      <c r="B14" s="316" t="s">
        <v>324</v>
      </c>
      <c r="C14" s="106" t="s">
        <v>326</v>
      </c>
      <c r="D14" s="107">
        <v>931.08</v>
      </c>
      <c r="E14" s="107">
        <f>E15</f>
        <v>78.69</v>
      </c>
      <c r="F14" s="107">
        <f>D14+E14</f>
        <v>1009.77</v>
      </c>
      <c r="G14" s="115"/>
    </row>
    <row r="15" spans="1:8" x14ac:dyDescent="0.25">
      <c r="A15" s="22"/>
      <c r="B15" s="23" t="s">
        <v>327</v>
      </c>
      <c r="C15" s="24" t="s">
        <v>350</v>
      </c>
      <c r="D15" s="25">
        <v>561.30999999999995</v>
      </c>
      <c r="E15" s="25">
        <v>78.69</v>
      </c>
      <c r="F15" s="25">
        <f>D15+E15</f>
        <v>640</v>
      </c>
    </row>
    <row r="16" spans="1:8" x14ac:dyDescent="0.25">
      <c r="A16" s="315"/>
      <c r="B16" s="316" t="s">
        <v>329</v>
      </c>
      <c r="C16" s="106" t="s">
        <v>325</v>
      </c>
      <c r="D16" s="107">
        <v>707.77</v>
      </c>
      <c r="E16" s="107">
        <f>E17+E18+E19+E20</f>
        <v>64.63</v>
      </c>
      <c r="F16" s="107">
        <f>D16+E16</f>
        <v>772.4</v>
      </c>
    </row>
    <row r="17" spans="1:6" x14ac:dyDescent="0.25">
      <c r="A17" s="22"/>
      <c r="B17" s="23" t="s">
        <v>330</v>
      </c>
      <c r="C17" s="24" t="s">
        <v>351</v>
      </c>
      <c r="D17" s="25">
        <v>324.12</v>
      </c>
      <c r="E17" s="25">
        <v>10.88</v>
      </c>
      <c r="F17" s="25">
        <f>E17+D17</f>
        <v>335</v>
      </c>
    </row>
    <row r="18" spans="1:6" x14ac:dyDescent="0.25">
      <c r="A18" s="22"/>
      <c r="B18" s="23" t="s">
        <v>331</v>
      </c>
      <c r="C18" s="24" t="s">
        <v>353</v>
      </c>
      <c r="D18" s="25">
        <v>171.83</v>
      </c>
      <c r="E18" s="25">
        <v>12.17</v>
      </c>
      <c r="F18" s="25">
        <f t="shared" ref="F18:F20" si="0">E18+D18</f>
        <v>184</v>
      </c>
    </row>
    <row r="19" spans="1:6" x14ac:dyDescent="0.25">
      <c r="A19" s="22"/>
      <c r="B19" s="23" t="s">
        <v>332</v>
      </c>
      <c r="C19" s="24" t="s">
        <v>352</v>
      </c>
      <c r="D19" s="25">
        <v>211.82</v>
      </c>
      <c r="E19" s="25">
        <v>8.18</v>
      </c>
      <c r="F19" s="25">
        <f t="shared" si="0"/>
        <v>220</v>
      </c>
    </row>
    <row r="20" spans="1:6" x14ac:dyDescent="0.25">
      <c r="A20" s="22"/>
      <c r="B20" s="23" t="s">
        <v>333</v>
      </c>
      <c r="C20" s="24" t="s">
        <v>328</v>
      </c>
      <c r="D20" s="25">
        <v>110.6</v>
      </c>
      <c r="E20" s="25">
        <v>33.4</v>
      </c>
      <c r="F20" s="25">
        <f t="shared" si="0"/>
        <v>144</v>
      </c>
    </row>
    <row r="21" spans="1:6" x14ac:dyDescent="0.25">
      <c r="A21" s="311"/>
      <c r="B21" s="312" t="s">
        <v>338</v>
      </c>
      <c r="C21" s="174" t="s">
        <v>337</v>
      </c>
      <c r="D21" s="175">
        <v>0.2</v>
      </c>
      <c r="E21" s="175">
        <v>0.28000000000000003</v>
      </c>
      <c r="F21" s="175">
        <f>SUM(D21:E21)</f>
        <v>0.48000000000000004</v>
      </c>
    </row>
    <row r="22" spans="1:6" x14ac:dyDescent="0.25">
      <c r="A22" s="22"/>
      <c r="B22" s="23" t="s">
        <v>338</v>
      </c>
      <c r="C22" s="24" t="s">
        <v>356</v>
      </c>
      <c r="D22" s="25">
        <v>0.2</v>
      </c>
      <c r="E22" s="25">
        <v>0.28000000000000003</v>
      </c>
      <c r="F22" s="25">
        <f>SUM(D22:E22)</f>
        <v>0.48000000000000004</v>
      </c>
    </row>
    <row r="23" spans="1:6" ht="27" x14ac:dyDescent="0.25">
      <c r="A23" s="311"/>
      <c r="B23" s="312" t="s">
        <v>355</v>
      </c>
      <c r="C23" s="174" t="s">
        <v>334</v>
      </c>
      <c r="D23" s="175">
        <v>866.76</v>
      </c>
      <c r="E23" s="175">
        <f>E24</f>
        <v>60.64</v>
      </c>
      <c r="F23" s="175">
        <f>D23+E23</f>
        <v>927.4</v>
      </c>
    </row>
    <row r="24" spans="1:6" x14ac:dyDescent="0.25">
      <c r="A24" s="315"/>
      <c r="B24" s="316" t="s">
        <v>336</v>
      </c>
      <c r="C24" s="106" t="s">
        <v>335</v>
      </c>
      <c r="D24" s="107">
        <v>845.41</v>
      </c>
      <c r="E24" s="107">
        <f>E25+E26+E27</f>
        <v>60.64</v>
      </c>
      <c r="F24" s="107">
        <f>D24+E24</f>
        <v>906.05</v>
      </c>
    </row>
    <row r="25" spans="1:6" ht="27" x14ac:dyDescent="0.25">
      <c r="A25" s="22"/>
      <c r="B25" s="23" t="s">
        <v>339</v>
      </c>
      <c r="C25" s="24" t="s">
        <v>344</v>
      </c>
      <c r="D25" s="25">
        <v>690.31</v>
      </c>
      <c r="E25" s="25">
        <v>59.69</v>
      </c>
      <c r="F25" s="25">
        <f>D25+E25</f>
        <v>750</v>
      </c>
    </row>
    <row r="26" spans="1:6" ht="27" x14ac:dyDescent="0.25">
      <c r="A26" s="22"/>
      <c r="B26" s="23" t="s">
        <v>340</v>
      </c>
      <c r="C26" s="24" t="s">
        <v>345</v>
      </c>
      <c r="D26" s="25">
        <v>20.41</v>
      </c>
      <c r="E26" s="25">
        <v>1.59</v>
      </c>
      <c r="F26" s="25">
        <f t="shared" ref="F26:F27" si="1">D26+E26</f>
        <v>22</v>
      </c>
    </row>
    <row r="27" spans="1:6" ht="27" x14ac:dyDescent="0.25">
      <c r="A27" s="22"/>
      <c r="B27" s="23" t="s">
        <v>341</v>
      </c>
      <c r="C27" s="24" t="s">
        <v>346</v>
      </c>
      <c r="D27" s="25">
        <v>0.94</v>
      </c>
      <c r="E27" s="25">
        <v>-0.64</v>
      </c>
      <c r="F27" s="25">
        <f t="shared" si="1"/>
        <v>0.29999999999999993</v>
      </c>
    </row>
    <row r="28" spans="1:6" x14ac:dyDescent="0.25">
      <c r="A28" s="311"/>
      <c r="B28" s="312" t="s">
        <v>347</v>
      </c>
      <c r="C28" s="174" t="s">
        <v>342</v>
      </c>
      <c r="D28" s="175">
        <v>12.24</v>
      </c>
      <c r="E28" s="175">
        <f>E29</f>
        <v>0.76</v>
      </c>
      <c r="F28" s="175">
        <f>E28+D28</f>
        <v>13</v>
      </c>
    </row>
    <row r="29" spans="1:6" x14ac:dyDescent="0.25">
      <c r="A29" s="22"/>
      <c r="B29" s="23" t="s">
        <v>348</v>
      </c>
      <c r="C29" s="24" t="s">
        <v>343</v>
      </c>
      <c r="D29" s="25">
        <v>12.24</v>
      </c>
      <c r="E29" s="25">
        <v>0.76</v>
      </c>
      <c r="F29" s="25">
        <f>E29+D29</f>
        <v>13</v>
      </c>
    </row>
    <row r="30" spans="1:6" x14ac:dyDescent="0.25">
      <c r="A30" s="22"/>
      <c r="B30" s="23"/>
      <c r="C30" s="24"/>
      <c r="D30" s="25"/>
      <c r="E30" s="25"/>
      <c r="F30" s="25"/>
    </row>
    <row r="31" spans="1:6" x14ac:dyDescent="0.25">
      <c r="A31" s="313"/>
      <c r="B31" s="314" t="s">
        <v>22</v>
      </c>
      <c r="C31" s="57">
        <v>3002</v>
      </c>
      <c r="D31" s="51">
        <f>D32</f>
        <v>357.63</v>
      </c>
      <c r="E31" s="51">
        <f>E32</f>
        <v>-124.74</v>
      </c>
      <c r="F31" s="51">
        <f t="shared" ref="F31" si="2">F32</f>
        <v>232.89</v>
      </c>
    </row>
    <row r="32" spans="1:6" ht="32.25" customHeight="1" x14ac:dyDescent="0.25">
      <c r="A32" s="22"/>
      <c r="B32" s="321" t="s">
        <v>23</v>
      </c>
      <c r="C32" s="24" t="s">
        <v>132</v>
      </c>
      <c r="D32" s="25">
        <v>357.63</v>
      </c>
      <c r="E32" s="25">
        <v>-124.74</v>
      </c>
      <c r="F32" s="25">
        <f>D32+E32</f>
        <v>232.89</v>
      </c>
    </row>
    <row r="33" spans="1:8" x14ac:dyDescent="0.25">
      <c r="A33" s="313"/>
      <c r="B33" s="314" t="s">
        <v>24</v>
      </c>
      <c r="C33" s="57">
        <v>33.020000000000003</v>
      </c>
      <c r="D33" s="51">
        <f>D34</f>
        <v>389.1</v>
      </c>
      <c r="E33" s="51">
        <f t="shared" ref="E33:F33" si="3">E34</f>
        <v>35</v>
      </c>
      <c r="F33" s="51">
        <f t="shared" si="3"/>
        <v>424.1</v>
      </c>
    </row>
    <row r="34" spans="1:8" x14ac:dyDescent="0.25">
      <c r="A34" s="22"/>
      <c r="B34" s="23" t="s">
        <v>25</v>
      </c>
      <c r="C34" s="24" t="s">
        <v>136</v>
      </c>
      <c r="D34" s="26">
        <v>389.1</v>
      </c>
      <c r="E34" s="27">
        <v>35</v>
      </c>
      <c r="F34" s="28">
        <f>D34+E34</f>
        <v>424.1</v>
      </c>
    </row>
    <row r="35" spans="1:8" x14ac:dyDescent="0.25">
      <c r="A35" s="311"/>
      <c r="B35" s="312" t="s">
        <v>137</v>
      </c>
      <c r="C35" s="174">
        <v>35.020000000000003</v>
      </c>
      <c r="D35" s="317">
        <v>511</v>
      </c>
      <c r="E35" s="318">
        <f>E36</f>
        <v>81</v>
      </c>
      <c r="F35" s="319">
        <f>SUM(D35:E35)</f>
        <v>592</v>
      </c>
    </row>
    <row r="36" spans="1:8" ht="26.25" x14ac:dyDescent="0.25">
      <c r="A36" s="22"/>
      <c r="B36" s="320" t="s">
        <v>349</v>
      </c>
      <c r="C36" s="24" t="s">
        <v>139</v>
      </c>
      <c r="D36" s="26">
        <v>511</v>
      </c>
      <c r="E36" s="27">
        <v>81</v>
      </c>
      <c r="F36" s="28">
        <f>SUM(D36:E36)</f>
        <v>592</v>
      </c>
    </row>
    <row r="37" spans="1:8" x14ac:dyDescent="0.25">
      <c r="A37" s="313"/>
      <c r="B37" s="314" t="s">
        <v>26</v>
      </c>
      <c r="C37" s="57">
        <v>36.020000000000003</v>
      </c>
      <c r="D37" s="322">
        <v>989.56</v>
      </c>
      <c r="E37" s="323">
        <f>E38</f>
        <v>615.1</v>
      </c>
      <c r="F37" s="199">
        <f>SUM(D37:E37)</f>
        <v>1604.6599999999999</v>
      </c>
    </row>
    <row r="38" spans="1:8" x14ac:dyDescent="0.25">
      <c r="A38" s="22"/>
      <c r="B38" s="23" t="s">
        <v>26</v>
      </c>
      <c r="C38" s="24">
        <v>360250</v>
      </c>
      <c r="D38" s="30">
        <v>374.9</v>
      </c>
      <c r="E38" s="27">
        <v>615.1</v>
      </c>
      <c r="F38" s="31">
        <f>SUM(D38:E38)</f>
        <v>990</v>
      </c>
    </row>
    <row r="39" spans="1:8" x14ac:dyDescent="0.25">
      <c r="A39" s="313"/>
      <c r="B39" s="314" t="s">
        <v>27</v>
      </c>
      <c r="C39" s="57">
        <v>3902</v>
      </c>
      <c r="D39" s="324">
        <f>D40</f>
        <v>244.53</v>
      </c>
      <c r="E39" s="325">
        <f>E40</f>
        <v>11.3</v>
      </c>
      <c r="F39" s="51">
        <f>F40</f>
        <v>255.83</v>
      </c>
    </row>
    <row r="40" spans="1:8" ht="26.25" customHeight="1" x14ac:dyDescent="0.25">
      <c r="A40" s="34"/>
      <c r="B40" s="35" t="s">
        <v>28</v>
      </c>
      <c r="C40" s="34">
        <v>390207</v>
      </c>
      <c r="D40" s="36">
        <v>244.53</v>
      </c>
      <c r="E40" s="37">
        <v>11.3</v>
      </c>
      <c r="F40" s="38">
        <f>SUM(D40:E40)</f>
        <v>255.83</v>
      </c>
    </row>
    <row r="41" spans="1:8" ht="14.25" customHeight="1" x14ac:dyDescent="0.25">
      <c r="A41" s="65"/>
      <c r="B41" s="326"/>
      <c r="C41" s="65"/>
      <c r="D41" s="327"/>
      <c r="E41" s="328"/>
      <c r="F41" s="329"/>
    </row>
    <row r="42" spans="1:8" ht="36" x14ac:dyDescent="0.25">
      <c r="A42" s="44" t="s">
        <v>29</v>
      </c>
      <c r="B42" s="45" t="s">
        <v>30</v>
      </c>
      <c r="C42" s="46" t="s">
        <v>8</v>
      </c>
      <c r="D42" s="9" t="s">
        <v>9</v>
      </c>
      <c r="E42" s="10" t="s">
        <v>10</v>
      </c>
      <c r="F42" s="9" t="s">
        <v>11</v>
      </c>
    </row>
    <row r="43" spans="1:8" x14ac:dyDescent="0.25">
      <c r="A43" s="47"/>
      <c r="B43" s="48" t="s">
        <v>31</v>
      </c>
      <c r="C43" s="49">
        <v>5002</v>
      </c>
      <c r="D43" s="50">
        <v>32616.39</v>
      </c>
      <c r="E43" s="51">
        <f>E45</f>
        <v>807.3</v>
      </c>
      <c r="F43" s="55">
        <f>D43+E43</f>
        <v>33423.69</v>
      </c>
      <c r="H43" s="115">
        <f>E43-E7</f>
        <v>0</v>
      </c>
    </row>
    <row r="44" spans="1:8" x14ac:dyDescent="0.25">
      <c r="A44" s="44"/>
      <c r="B44" s="45" t="s">
        <v>32</v>
      </c>
      <c r="C44" s="52">
        <v>9802</v>
      </c>
      <c r="D44" s="53">
        <v>-3437.74</v>
      </c>
      <c r="E44" s="54"/>
      <c r="F44" s="53">
        <f>D44</f>
        <v>-3437.74</v>
      </c>
    </row>
    <row r="45" spans="1:8" x14ac:dyDescent="0.25">
      <c r="A45" s="47"/>
      <c r="B45" s="48" t="s">
        <v>33</v>
      </c>
      <c r="C45" s="49"/>
      <c r="D45" s="55">
        <f>D43+D44</f>
        <v>29178.65</v>
      </c>
      <c r="E45" s="51">
        <f>E47+E58+E67+E72+E79+E85</f>
        <v>807.3</v>
      </c>
      <c r="F45" s="55">
        <f>D45+E45</f>
        <v>29985.95</v>
      </c>
    </row>
    <row r="46" spans="1:8" x14ac:dyDescent="0.25">
      <c r="A46" s="44"/>
      <c r="B46" s="45"/>
      <c r="C46" s="52"/>
      <c r="D46" s="56"/>
      <c r="E46" s="54"/>
      <c r="F46" s="53"/>
    </row>
    <row r="47" spans="1:8" x14ac:dyDescent="0.25">
      <c r="A47" s="47"/>
      <c r="B47" s="48" t="s">
        <v>34</v>
      </c>
      <c r="C47" s="57">
        <v>51.02</v>
      </c>
      <c r="D47" s="55">
        <v>6762</v>
      </c>
      <c r="E47" s="51">
        <f>E48</f>
        <v>773</v>
      </c>
      <c r="F47" s="55">
        <f>SUM(D47:E47)</f>
        <v>7535</v>
      </c>
    </row>
    <row r="48" spans="1:8" x14ac:dyDescent="0.25">
      <c r="A48" s="47"/>
      <c r="B48" s="48" t="s">
        <v>35</v>
      </c>
      <c r="C48" s="57">
        <v>51020103</v>
      </c>
      <c r="D48" s="55">
        <v>6762</v>
      </c>
      <c r="E48" s="51">
        <f>E49</f>
        <v>773</v>
      </c>
      <c r="F48" s="55">
        <f>SUM(D48:E48)</f>
        <v>7535</v>
      </c>
    </row>
    <row r="49" spans="1:6" x14ac:dyDescent="0.25">
      <c r="A49" s="58"/>
      <c r="B49" s="59" t="s">
        <v>36</v>
      </c>
      <c r="C49" s="60" t="s">
        <v>37</v>
      </c>
      <c r="D49" s="61">
        <v>1573.81</v>
      </c>
      <c r="E49" s="61">
        <f>E50</f>
        <v>773</v>
      </c>
      <c r="F49" s="66">
        <f>SUM(D49:E49)</f>
        <v>2346.81</v>
      </c>
    </row>
    <row r="50" spans="1:6" x14ac:dyDescent="0.25">
      <c r="A50" s="58"/>
      <c r="B50" s="62" t="s">
        <v>36</v>
      </c>
      <c r="C50" s="60">
        <v>2001</v>
      </c>
      <c r="D50" s="61">
        <v>980.85</v>
      </c>
      <c r="E50" s="61">
        <f>E51+E52+E53+E54+E55+E56</f>
        <v>773</v>
      </c>
      <c r="F50" s="66">
        <f>SUM(D50:E50)</f>
        <v>1753.85</v>
      </c>
    </row>
    <row r="51" spans="1:6" x14ac:dyDescent="0.25">
      <c r="A51" s="58"/>
      <c r="B51" s="63" t="s">
        <v>38</v>
      </c>
      <c r="C51" s="34">
        <v>200103</v>
      </c>
      <c r="D51" s="64">
        <v>123.92</v>
      </c>
      <c r="E51" s="64">
        <v>275</v>
      </c>
      <c r="F51" s="39">
        <f t="shared" ref="F51:F61" si="4">SUM(D51:E51)</f>
        <v>398.92</v>
      </c>
    </row>
    <row r="52" spans="1:6" x14ac:dyDescent="0.25">
      <c r="A52" s="58"/>
      <c r="B52" s="63" t="s">
        <v>39</v>
      </c>
      <c r="C52" s="34">
        <v>200104</v>
      </c>
      <c r="D52" s="64">
        <v>114.71</v>
      </c>
      <c r="E52" s="64">
        <v>267</v>
      </c>
      <c r="F52" s="39">
        <f t="shared" si="4"/>
        <v>381.71</v>
      </c>
    </row>
    <row r="53" spans="1:6" x14ac:dyDescent="0.25">
      <c r="A53" s="58"/>
      <c r="B53" s="63" t="s">
        <v>40</v>
      </c>
      <c r="C53" s="34">
        <v>200105</v>
      </c>
      <c r="D53" s="64">
        <v>114.4</v>
      </c>
      <c r="E53" s="64">
        <v>90</v>
      </c>
      <c r="F53" s="39">
        <f t="shared" si="4"/>
        <v>204.4</v>
      </c>
    </row>
    <row r="54" spans="1:6" x14ac:dyDescent="0.25">
      <c r="A54" s="58"/>
      <c r="B54" s="63" t="s">
        <v>41</v>
      </c>
      <c r="C54" s="34">
        <v>200106</v>
      </c>
      <c r="D54" s="64">
        <v>21.3</v>
      </c>
      <c r="E54" s="64">
        <v>42</v>
      </c>
      <c r="F54" s="39">
        <f>SUM(D54:E54)</f>
        <v>63.3</v>
      </c>
    </row>
    <row r="55" spans="1:6" x14ac:dyDescent="0.25">
      <c r="A55" s="58"/>
      <c r="B55" s="63" t="s">
        <v>42</v>
      </c>
      <c r="C55" s="34">
        <v>200108</v>
      </c>
      <c r="D55" s="64">
        <v>102.08</v>
      </c>
      <c r="E55" s="64">
        <v>60</v>
      </c>
      <c r="F55" s="39">
        <f t="shared" si="4"/>
        <v>162.07999999999998</v>
      </c>
    </row>
    <row r="56" spans="1:6" x14ac:dyDescent="0.25">
      <c r="A56" s="58"/>
      <c r="B56" s="63" t="s">
        <v>43</v>
      </c>
      <c r="C56" s="34">
        <v>200109</v>
      </c>
      <c r="D56" s="64">
        <v>69.2</v>
      </c>
      <c r="E56" s="64">
        <v>39</v>
      </c>
      <c r="F56" s="39">
        <f t="shared" si="4"/>
        <v>108.2</v>
      </c>
    </row>
    <row r="57" spans="1:6" x14ac:dyDescent="0.25">
      <c r="A57" s="58"/>
      <c r="B57" s="63"/>
      <c r="C57" s="34"/>
      <c r="D57" s="64"/>
      <c r="E57" s="64"/>
      <c r="F57" s="39"/>
    </row>
    <row r="58" spans="1:6" x14ac:dyDescent="0.25">
      <c r="A58" s="44"/>
      <c r="B58" s="45" t="s">
        <v>44</v>
      </c>
      <c r="C58" s="65">
        <v>65.02</v>
      </c>
      <c r="D58" s="53">
        <v>4480.1400000000003</v>
      </c>
      <c r="E58" s="54">
        <f>E59</f>
        <v>0</v>
      </c>
      <c r="F58" s="53">
        <f t="shared" si="4"/>
        <v>4480.1400000000003</v>
      </c>
    </row>
    <row r="59" spans="1:6" x14ac:dyDescent="0.25">
      <c r="A59" s="44"/>
      <c r="B59" s="45" t="s">
        <v>36</v>
      </c>
      <c r="C59" s="65" t="s">
        <v>37</v>
      </c>
      <c r="D59" s="53">
        <v>1084</v>
      </c>
      <c r="E59" s="53">
        <f>E61</f>
        <v>0</v>
      </c>
      <c r="F59" s="53">
        <f t="shared" si="4"/>
        <v>1084</v>
      </c>
    </row>
    <row r="60" spans="1:6" x14ac:dyDescent="0.25">
      <c r="A60" s="44"/>
      <c r="B60" s="45" t="s">
        <v>207</v>
      </c>
      <c r="C60" s="65">
        <v>650204</v>
      </c>
      <c r="D60" s="53">
        <v>4064.69</v>
      </c>
      <c r="E60" s="54">
        <f>E61</f>
        <v>0</v>
      </c>
      <c r="F60" s="53">
        <f>SUM(D60:E60)</f>
        <v>4064.69</v>
      </c>
    </row>
    <row r="61" spans="1:6" x14ac:dyDescent="0.25">
      <c r="A61" s="58"/>
      <c r="B61" s="59" t="s">
        <v>151</v>
      </c>
      <c r="C61" s="60">
        <v>65020401</v>
      </c>
      <c r="D61" s="66">
        <v>1500.03</v>
      </c>
      <c r="E61" s="61">
        <f>E62</f>
        <v>0</v>
      </c>
      <c r="F61" s="66">
        <f t="shared" si="4"/>
        <v>1500.03</v>
      </c>
    </row>
    <row r="62" spans="1:6" x14ac:dyDescent="0.25">
      <c r="A62" s="58"/>
      <c r="B62" s="59" t="s">
        <v>36</v>
      </c>
      <c r="C62" s="60" t="s">
        <v>37</v>
      </c>
      <c r="D62" s="66">
        <v>744</v>
      </c>
      <c r="E62" s="61">
        <f>E63</f>
        <v>0</v>
      </c>
      <c r="F62" s="61">
        <f>SUM(D62:E62)</f>
        <v>744</v>
      </c>
    </row>
    <row r="63" spans="1:6" x14ac:dyDescent="0.25">
      <c r="A63" s="67"/>
      <c r="B63" s="59" t="s">
        <v>36</v>
      </c>
      <c r="C63" s="60">
        <v>2001</v>
      </c>
      <c r="D63" s="66">
        <v>638</v>
      </c>
      <c r="E63" s="61">
        <f>E64+E65</f>
        <v>0</v>
      </c>
      <c r="F63" s="61">
        <f>SUM(D63:E63)</f>
        <v>638</v>
      </c>
    </row>
    <row r="64" spans="1:6" x14ac:dyDescent="0.25">
      <c r="A64" s="67"/>
      <c r="B64" s="68" t="s">
        <v>38</v>
      </c>
      <c r="C64" s="34">
        <v>200103</v>
      </c>
      <c r="D64" s="39">
        <v>330</v>
      </c>
      <c r="E64" s="64">
        <v>-40</v>
      </c>
      <c r="F64" s="64">
        <f t="shared" ref="F64:F65" si="5">D64+E64</f>
        <v>290</v>
      </c>
    </row>
    <row r="65" spans="1:6" x14ac:dyDescent="0.25">
      <c r="A65" s="67"/>
      <c r="B65" s="68" t="s">
        <v>40</v>
      </c>
      <c r="C65" s="34">
        <v>200130</v>
      </c>
      <c r="D65" s="39">
        <v>120</v>
      </c>
      <c r="E65" s="64">
        <v>40</v>
      </c>
      <c r="F65" s="64">
        <f t="shared" si="5"/>
        <v>160</v>
      </c>
    </row>
    <row r="66" spans="1:6" x14ac:dyDescent="0.25">
      <c r="A66" s="67"/>
      <c r="B66" s="68"/>
      <c r="C66" s="34"/>
      <c r="D66" s="39"/>
      <c r="E66" s="64"/>
      <c r="F66" s="64"/>
    </row>
    <row r="67" spans="1:6" x14ac:dyDescent="0.25">
      <c r="A67" s="69"/>
      <c r="B67" s="70" t="s">
        <v>46</v>
      </c>
      <c r="C67" s="20">
        <v>6702</v>
      </c>
      <c r="D67" s="71">
        <v>1995.8</v>
      </c>
      <c r="E67" s="21">
        <f>E68</f>
        <v>12</v>
      </c>
      <c r="F67" s="21">
        <f>D67+E67</f>
        <v>2007.8</v>
      </c>
    </row>
    <row r="68" spans="1:6" x14ac:dyDescent="0.25">
      <c r="A68" s="67"/>
      <c r="B68" s="72" t="s">
        <v>47</v>
      </c>
      <c r="C68" s="60">
        <v>67020501</v>
      </c>
      <c r="D68" s="66">
        <v>425</v>
      </c>
      <c r="E68" s="61">
        <f>E69</f>
        <v>12</v>
      </c>
      <c r="F68" s="61">
        <f>D68+E68</f>
        <v>437</v>
      </c>
    </row>
    <row r="69" spans="1:6" x14ac:dyDescent="0.25">
      <c r="A69" s="67"/>
      <c r="B69" s="73" t="s">
        <v>48</v>
      </c>
      <c r="C69" s="34" t="s">
        <v>49</v>
      </c>
      <c r="D69" s="39">
        <v>425</v>
      </c>
      <c r="E69" s="64">
        <f>E70</f>
        <v>12</v>
      </c>
      <c r="F69" s="64">
        <f>D69+E69</f>
        <v>437</v>
      </c>
    </row>
    <row r="70" spans="1:6" x14ac:dyDescent="0.25">
      <c r="A70" s="67"/>
      <c r="B70" s="68" t="s">
        <v>50</v>
      </c>
      <c r="C70" s="34">
        <v>510101</v>
      </c>
      <c r="D70" s="39">
        <v>425</v>
      </c>
      <c r="E70" s="39">
        <v>12</v>
      </c>
      <c r="F70" s="64">
        <f>D70+E70</f>
        <v>437</v>
      </c>
    </row>
    <row r="71" spans="1:6" x14ac:dyDescent="0.25">
      <c r="A71" s="67"/>
      <c r="B71" s="68"/>
      <c r="C71" s="34"/>
      <c r="D71" s="39"/>
      <c r="E71" s="39"/>
      <c r="F71" s="64"/>
    </row>
    <row r="72" spans="1:6" x14ac:dyDescent="0.25">
      <c r="A72" s="58"/>
      <c r="B72" s="74" t="s">
        <v>51</v>
      </c>
      <c r="C72" s="75" t="s">
        <v>52</v>
      </c>
      <c r="D72" s="76">
        <v>7494.51</v>
      </c>
      <c r="E72" s="76">
        <f>E73</f>
        <v>11.3</v>
      </c>
      <c r="F72" s="77">
        <f>SUM(D72:E72)</f>
        <v>7505.81</v>
      </c>
    </row>
    <row r="73" spans="1:6" x14ac:dyDescent="0.25">
      <c r="A73" s="78"/>
      <c r="B73" s="63" t="s">
        <v>53</v>
      </c>
      <c r="C73" s="79" t="s">
        <v>54</v>
      </c>
      <c r="D73" s="80">
        <v>679.72</v>
      </c>
      <c r="E73" s="80">
        <f>E74</f>
        <v>11.3</v>
      </c>
      <c r="F73" s="80">
        <f>SUM(D73:E73)</f>
        <v>691.02</v>
      </c>
    </row>
    <row r="74" spans="1:6" x14ac:dyDescent="0.25">
      <c r="A74" s="44"/>
      <c r="B74" s="178" t="s">
        <v>354</v>
      </c>
      <c r="C74" s="60">
        <v>700207</v>
      </c>
      <c r="D74" s="61">
        <f>D75</f>
        <v>241.69</v>
      </c>
      <c r="E74" s="61">
        <f>E75</f>
        <v>11.3</v>
      </c>
      <c r="F74" s="61">
        <f>SUM(D74:E74)</f>
        <v>252.99</v>
      </c>
    </row>
    <row r="75" spans="1:6" x14ac:dyDescent="0.25">
      <c r="A75" s="44"/>
      <c r="B75" s="178" t="s">
        <v>53</v>
      </c>
      <c r="C75" s="60" t="s">
        <v>54</v>
      </c>
      <c r="D75" s="61">
        <f>D76</f>
        <v>241.69</v>
      </c>
      <c r="E75" s="61">
        <f>E76</f>
        <v>11.3</v>
      </c>
      <c r="F75" s="61">
        <f t="shared" ref="F75:F76" si="6">SUM(D75:E75)</f>
        <v>252.99</v>
      </c>
    </row>
    <row r="76" spans="1:6" x14ac:dyDescent="0.25">
      <c r="A76" s="44"/>
      <c r="B76" s="178" t="s">
        <v>56</v>
      </c>
      <c r="C76" s="60">
        <v>7101</v>
      </c>
      <c r="D76" s="61">
        <v>241.69</v>
      </c>
      <c r="E76" s="61">
        <f>E77</f>
        <v>11.3</v>
      </c>
      <c r="F76" s="61">
        <f t="shared" si="6"/>
        <v>252.99</v>
      </c>
    </row>
    <row r="77" spans="1:6" ht="27.75" customHeight="1" x14ac:dyDescent="0.25">
      <c r="A77" s="58"/>
      <c r="B77" s="331" t="s">
        <v>57</v>
      </c>
      <c r="C77" s="34">
        <v>710101</v>
      </c>
      <c r="D77" s="64">
        <v>241.69</v>
      </c>
      <c r="E77" s="64">
        <v>11.3</v>
      </c>
      <c r="F77" s="64">
        <f>SUM(D77:E77)</f>
        <v>252.99</v>
      </c>
    </row>
    <row r="78" spans="1:6" ht="13.5" customHeight="1" x14ac:dyDescent="0.25">
      <c r="A78" s="58"/>
      <c r="B78" s="331"/>
      <c r="C78" s="34"/>
      <c r="D78" s="64"/>
      <c r="E78" s="64"/>
      <c r="F78" s="64"/>
    </row>
    <row r="79" spans="1:6" x14ac:dyDescent="0.25">
      <c r="A79" s="58"/>
      <c r="B79" s="84" t="s">
        <v>58</v>
      </c>
      <c r="C79" s="52">
        <v>7402</v>
      </c>
      <c r="D79" s="54">
        <v>964.72</v>
      </c>
      <c r="E79" s="85">
        <f>E80</f>
        <v>1</v>
      </c>
      <c r="F79" s="85">
        <f>SUM(D79:E79)</f>
        <v>965.72</v>
      </c>
    </row>
    <row r="80" spans="1:6" x14ac:dyDescent="0.25">
      <c r="A80" s="58"/>
      <c r="B80" s="84" t="s">
        <v>36</v>
      </c>
      <c r="C80" s="52" t="s">
        <v>37</v>
      </c>
      <c r="D80" s="54">
        <v>834.72</v>
      </c>
      <c r="E80" s="85">
        <f>E81</f>
        <v>1</v>
      </c>
      <c r="F80" s="85">
        <f t="shared" ref="F80:F81" si="7">SUM(D80:E80)</f>
        <v>835.72</v>
      </c>
    </row>
    <row r="81" spans="1:6" x14ac:dyDescent="0.25">
      <c r="A81" s="58"/>
      <c r="B81" s="72" t="s">
        <v>59</v>
      </c>
      <c r="C81" s="81">
        <v>740250</v>
      </c>
      <c r="D81" s="61">
        <v>225.16</v>
      </c>
      <c r="E81" s="82">
        <f>E82</f>
        <v>1</v>
      </c>
      <c r="F81" s="85">
        <f t="shared" si="7"/>
        <v>226.16</v>
      </c>
    </row>
    <row r="82" spans="1:6" x14ac:dyDescent="0.25">
      <c r="A82" s="86"/>
      <c r="B82" s="86" t="s">
        <v>36</v>
      </c>
      <c r="C82" s="86" t="s">
        <v>37</v>
      </c>
      <c r="D82" s="87">
        <v>140.76</v>
      </c>
      <c r="E82" s="88">
        <f>E83</f>
        <v>1</v>
      </c>
      <c r="F82" s="87">
        <f t="shared" ref="F82:F88" si="8">SUM(D82:E82)</f>
        <v>141.76</v>
      </c>
    </row>
    <row r="83" spans="1:6" x14ac:dyDescent="0.25">
      <c r="A83" s="330"/>
      <c r="B83" s="331" t="s">
        <v>60</v>
      </c>
      <c r="C83" s="34">
        <v>200302</v>
      </c>
      <c r="D83" s="64">
        <v>27.36</v>
      </c>
      <c r="E83" s="64">
        <v>1</v>
      </c>
      <c r="F83" s="64">
        <f t="shared" si="8"/>
        <v>28.36</v>
      </c>
    </row>
    <row r="84" spans="1:6" x14ac:dyDescent="0.25">
      <c r="A84" s="330"/>
      <c r="B84" s="331"/>
      <c r="C84" s="34"/>
      <c r="D84" s="64"/>
      <c r="E84" s="64"/>
      <c r="F84" s="64"/>
    </row>
    <row r="85" spans="1:6" x14ac:dyDescent="0.25">
      <c r="A85" s="182"/>
      <c r="B85" s="162" t="s">
        <v>357</v>
      </c>
      <c r="C85" s="65">
        <v>8402</v>
      </c>
      <c r="D85" s="54">
        <v>2257.9899999999998</v>
      </c>
      <c r="E85" s="54">
        <f>E86</f>
        <v>10</v>
      </c>
      <c r="F85" s="54">
        <f t="shared" si="8"/>
        <v>2267.9899999999998</v>
      </c>
    </row>
    <row r="86" spans="1:6" x14ac:dyDescent="0.25">
      <c r="A86" s="177"/>
      <c r="B86" s="334" t="s">
        <v>174</v>
      </c>
      <c r="C86" s="60">
        <v>84020303</v>
      </c>
      <c r="D86" s="61">
        <v>527.4</v>
      </c>
      <c r="E86" s="61">
        <f>E87</f>
        <v>10</v>
      </c>
      <c r="F86" s="61">
        <f t="shared" si="8"/>
        <v>537.4</v>
      </c>
    </row>
    <row r="87" spans="1:6" x14ac:dyDescent="0.25">
      <c r="A87" s="268"/>
      <c r="B87" s="268" t="s">
        <v>36</v>
      </c>
      <c r="C87" s="87" t="s">
        <v>37</v>
      </c>
      <c r="D87" s="87">
        <v>277.39999999999998</v>
      </c>
      <c r="E87" s="333">
        <f>E88</f>
        <v>10</v>
      </c>
      <c r="F87" s="87">
        <f t="shared" si="8"/>
        <v>287.39999999999998</v>
      </c>
    </row>
    <row r="88" spans="1:6" x14ac:dyDescent="0.25">
      <c r="A88" s="268"/>
      <c r="B88" s="268" t="s">
        <v>145</v>
      </c>
      <c r="C88" s="87">
        <v>20.02</v>
      </c>
      <c r="D88" s="333">
        <v>100</v>
      </c>
      <c r="E88" s="333">
        <v>10</v>
      </c>
      <c r="F88" s="333">
        <f t="shared" si="8"/>
        <v>110</v>
      </c>
    </row>
    <row r="89" spans="1:6" x14ac:dyDescent="0.25">
      <c r="A89" s="332"/>
      <c r="B89" s="332"/>
      <c r="C89" s="335"/>
      <c r="D89" s="336"/>
      <c r="E89" s="336"/>
      <c r="F89" s="336"/>
    </row>
    <row r="90" spans="1:6" x14ac:dyDescent="0.25">
      <c r="B90" s="3" t="s">
        <v>61</v>
      </c>
      <c r="C90" s="3"/>
      <c r="D90" s="3"/>
      <c r="E90" s="2" t="s">
        <v>62</v>
      </c>
      <c r="F90" s="2"/>
    </row>
    <row r="91" spans="1:6" x14ac:dyDescent="0.25">
      <c r="B91" s="3" t="s">
        <v>63</v>
      </c>
      <c r="C91" s="3"/>
      <c r="D91" s="3"/>
      <c r="E91" s="2" t="s">
        <v>64</v>
      </c>
      <c r="F91" s="2"/>
    </row>
    <row r="153" spans="1:6" ht="15.75" x14ac:dyDescent="0.25">
      <c r="A153" s="1" t="s">
        <v>0</v>
      </c>
      <c r="B153" s="1"/>
      <c r="C153" s="2" t="s">
        <v>65</v>
      </c>
      <c r="D153" s="2"/>
      <c r="E153" s="3"/>
      <c r="F153"/>
    </row>
    <row r="154" spans="1:6" ht="15.75" x14ac:dyDescent="0.25">
      <c r="A154" s="1" t="s">
        <v>2</v>
      </c>
      <c r="B154" s="1"/>
      <c r="C154" s="2"/>
    </row>
    <row r="155" spans="1:6" ht="15.75" x14ac:dyDescent="0.25">
      <c r="A155" s="1" t="s">
        <v>3</v>
      </c>
      <c r="B155" s="1"/>
      <c r="C155" s="2"/>
      <c r="D155" s="2"/>
      <c r="E155" s="2"/>
    </row>
    <row r="156" spans="1:6" ht="24.75" customHeight="1" x14ac:dyDescent="0.25">
      <c r="A156" s="337" t="s">
        <v>4</v>
      </c>
      <c r="B156" s="337"/>
      <c r="C156" s="337"/>
      <c r="D156" s="337"/>
      <c r="E156" s="337"/>
      <c r="F156" s="337"/>
    </row>
    <row r="157" spans="1:6" ht="18.75" x14ac:dyDescent="0.3">
      <c r="A157" s="2"/>
      <c r="B157" s="4"/>
      <c r="C157" s="5"/>
      <c r="D157" s="5"/>
      <c r="E157" s="5"/>
      <c r="F157" s="5" t="s">
        <v>5</v>
      </c>
    </row>
    <row r="158" spans="1:6" ht="36" x14ac:dyDescent="0.25">
      <c r="A158" s="6" t="s">
        <v>6</v>
      </c>
      <c r="B158" s="7" t="s">
        <v>7</v>
      </c>
      <c r="C158" s="8" t="s">
        <v>8</v>
      </c>
      <c r="D158" s="9" t="s">
        <v>66</v>
      </c>
      <c r="E158" s="10" t="s">
        <v>10</v>
      </c>
      <c r="F158" s="9" t="s">
        <v>9</v>
      </c>
    </row>
    <row r="159" spans="1:6" x14ac:dyDescent="0.25">
      <c r="A159" s="11" t="s">
        <v>12</v>
      </c>
      <c r="B159" s="12" t="s">
        <v>13</v>
      </c>
      <c r="C159" s="13">
        <v>102</v>
      </c>
      <c r="D159" s="14">
        <v>29129.96</v>
      </c>
      <c r="E159" s="15">
        <f>E163+E161</f>
        <v>48.69</v>
      </c>
      <c r="F159" s="16">
        <f>D159+E159</f>
        <v>29178.649999999998</v>
      </c>
    </row>
    <row r="160" spans="1:6" x14ac:dyDescent="0.25">
      <c r="A160" s="18"/>
      <c r="B160" s="19"/>
      <c r="C160" s="20"/>
      <c r="D160" s="21"/>
      <c r="E160" s="21"/>
      <c r="F160" s="21"/>
    </row>
    <row r="161" spans="1:6" x14ac:dyDescent="0.25">
      <c r="A161" s="18"/>
      <c r="B161" s="19" t="s">
        <v>24</v>
      </c>
      <c r="C161" s="20">
        <v>3302</v>
      </c>
      <c r="D161" s="21">
        <f>D162</f>
        <v>382.1</v>
      </c>
      <c r="E161" s="21">
        <f t="shared" ref="E161:F161" si="9">E162</f>
        <v>7</v>
      </c>
      <c r="F161" s="21">
        <f t="shared" si="9"/>
        <v>389.1</v>
      </c>
    </row>
    <row r="162" spans="1:6" x14ac:dyDescent="0.25">
      <c r="A162" s="22"/>
      <c r="B162" s="23" t="s">
        <v>25</v>
      </c>
      <c r="C162" s="24">
        <v>330250</v>
      </c>
      <c r="D162" s="26">
        <v>382.1</v>
      </c>
      <c r="E162" s="89">
        <v>7</v>
      </c>
      <c r="F162" s="28">
        <f>D162+E162</f>
        <v>389.1</v>
      </c>
    </row>
    <row r="163" spans="1:6" x14ac:dyDescent="0.25">
      <c r="A163" s="18"/>
      <c r="B163" s="19" t="s">
        <v>27</v>
      </c>
      <c r="C163" s="20">
        <v>3902</v>
      </c>
      <c r="D163" s="32">
        <v>202.84</v>
      </c>
      <c r="E163" s="33">
        <f>E164</f>
        <v>41.69</v>
      </c>
      <c r="F163" s="21">
        <f>F164</f>
        <v>244.53</v>
      </c>
    </row>
    <row r="164" spans="1:6" ht="27" x14ac:dyDescent="0.25">
      <c r="A164" s="34"/>
      <c r="B164" s="35" t="s">
        <v>28</v>
      </c>
      <c r="C164" s="34">
        <v>390207</v>
      </c>
      <c r="D164" s="36">
        <v>202.84</v>
      </c>
      <c r="E164" s="37">
        <v>41.69</v>
      </c>
      <c r="F164" s="38">
        <f>SUM(D164:E164)</f>
        <v>244.53</v>
      </c>
    </row>
    <row r="165" spans="1:6" x14ac:dyDescent="0.25">
      <c r="A165" s="90"/>
      <c r="B165" s="91"/>
      <c r="C165" s="90"/>
      <c r="D165" s="92"/>
      <c r="E165" s="92"/>
      <c r="F165" s="93"/>
    </row>
    <row r="166" spans="1:6" x14ac:dyDescent="0.25">
      <c r="A166" s="40"/>
      <c r="B166" s="41"/>
      <c r="C166" s="2"/>
      <c r="D166" s="42"/>
      <c r="E166" s="43"/>
      <c r="F166" s="43"/>
    </row>
    <row r="167" spans="1:6" ht="36" x14ac:dyDescent="0.25">
      <c r="A167" s="44" t="s">
        <v>29</v>
      </c>
      <c r="B167" s="45" t="s">
        <v>30</v>
      </c>
      <c r="C167" s="46" t="s">
        <v>8</v>
      </c>
      <c r="D167" s="9" t="s">
        <v>66</v>
      </c>
      <c r="E167" s="10" t="s">
        <v>10</v>
      </c>
      <c r="F167" s="9" t="s">
        <v>9</v>
      </c>
    </row>
    <row r="168" spans="1:6" x14ac:dyDescent="0.25">
      <c r="A168" s="47"/>
      <c r="B168" s="48" t="s">
        <v>31</v>
      </c>
      <c r="C168" s="49">
        <v>5002</v>
      </c>
      <c r="D168" s="50">
        <v>32567.7</v>
      </c>
      <c r="E168" s="51">
        <f>E173+E179+E211+E216</f>
        <v>48.69</v>
      </c>
      <c r="F168" s="51">
        <f>D168+E168</f>
        <v>32616.39</v>
      </c>
    </row>
    <row r="169" spans="1:6" x14ac:dyDescent="0.25">
      <c r="A169" s="44"/>
      <c r="B169" s="45" t="s">
        <v>32</v>
      </c>
      <c r="C169" s="52">
        <v>9802</v>
      </c>
      <c r="D169" s="53">
        <v>-3437.74</v>
      </c>
      <c r="E169" s="54"/>
      <c r="F169" s="53">
        <f>D169</f>
        <v>-3437.74</v>
      </c>
    </row>
    <row r="170" spans="1:6" x14ac:dyDescent="0.25">
      <c r="A170" s="44"/>
      <c r="B170" s="45"/>
      <c r="C170" s="52"/>
      <c r="D170" s="53"/>
      <c r="E170" s="54"/>
      <c r="F170" s="53"/>
    </row>
    <row r="171" spans="1:6" x14ac:dyDescent="0.25">
      <c r="A171" s="47"/>
      <c r="B171" s="48" t="s">
        <v>33</v>
      </c>
      <c r="C171" s="49"/>
      <c r="D171" s="55">
        <f>D168+D169</f>
        <v>29129.96</v>
      </c>
      <c r="E171" s="51">
        <f>E168</f>
        <v>48.69</v>
      </c>
      <c r="F171" s="51">
        <f>D171+E171</f>
        <v>29178.649999999998</v>
      </c>
    </row>
    <row r="172" spans="1:6" x14ac:dyDescent="0.25">
      <c r="A172" s="44"/>
      <c r="B172" s="45"/>
      <c r="C172" s="52"/>
      <c r="D172" s="56"/>
      <c r="E172" s="54"/>
      <c r="F172" s="54"/>
    </row>
    <row r="173" spans="1:6" x14ac:dyDescent="0.25">
      <c r="A173" s="47"/>
      <c r="B173" s="48" t="s">
        <v>34</v>
      </c>
      <c r="C173" s="57">
        <v>51.02</v>
      </c>
      <c r="D173" s="55">
        <v>6777.1</v>
      </c>
      <c r="E173" s="51">
        <f>E174</f>
        <v>-15.1</v>
      </c>
      <c r="F173" s="55">
        <f>SUM(D173:E173)</f>
        <v>6762</v>
      </c>
    </row>
    <row r="174" spans="1:6" x14ac:dyDescent="0.25">
      <c r="A174" s="47"/>
      <c r="B174" s="48" t="s">
        <v>35</v>
      </c>
      <c r="C174" s="57">
        <v>51020103</v>
      </c>
      <c r="D174" s="55">
        <v>6777.1</v>
      </c>
      <c r="E174" s="51">
        <f>E175</f>
        <v>-15.1</v>
      </c>
      <c r="F174" s="51">
        <f>SUM(D174:E174)</f>
        <v>6762</v>
      </c>
    </row>
    <row r="175" spans="1:6" x14ac:dyDescent="0.25">
      <c r="A175" s="58"/>
      <c r="B175" s="59" t="s">
        <v>36</v>
      </c>
      <c r="C175" s="60" t="s">
        <v>37</v>
      </c>
      <c r="D175" s="61">
        <v>1588.91</v>
      </c>
      <c r="E175" s="61">
        <f>E176</f>
        <v>-15.1</v>
      </c>
      <c r="F175" s="61">
        <f>SUM(D175:E175)</f>
        <v>1573.8100000000002</v>
      </c>
    </row>
    <row r="176" spans="1:6" x14ac:dyDescent="0.25">
      <c r="A176" s="58"/>
      <c r="B176" s="59" t="s">
        <v>67</v>
      </c>
      <c r="C176" s="60">
        <v>2030</v>
      </c>
      <c r="D176" s="94">
        <v>451.85</v>
      </c>
      <c r="E176" s="61">
        <f>E177</f>
        <v>-15.1</v>
      </c>
      <c r="F176" s="94">
        <f>SUM(D176:E176)</f>
        <v>436.75</v>
      </c>
    </row>
    <row r="177" spans="1:6" x14ac:dyDescent="0.25">
      <c r="A177" s="67"/>
      <c r="B177" s="68" t="s">
        <v>68</v>
      </c>
      <c r="C177" s="34">
        <v>203030</v>
      </c>
      <c r="D177" s="95">
        <v>441.25</v>
      </c>
      <c r="E177" s="64">
        <v>-15.1</v>
      </c>
      <c r="F177" s="64">
        <f>SUM(D177:E177)</f>
        <v>426.15</v>
      </c>
    </row>
    <row r="178" spans="1:6" x14ac:dyDescent="0.25">
      <c r="A178" s="44"/>
      <c r="B178" s="45"/>
      <c r="C178" s="65"/>
      <c r="D178" s="56"/>
      <c r="E178" s="54"/>
      <c r="F178" s="54"/>
    </row>
    <row r="179" spans="1:6" x14ac:dyDescent="0.25">
      <c r="A179" s="44"/>
      <c r="B179" s="45" t="s">
        <v>44</v>
      </c>
      <c r="C179" s="65">
        <v>65.02</v>
      </c>
      <c r="D179" s="53">
        <v>4473.1400000000003</v>
      </c>
      <c r="E179" s="54">
        <f>E180</f>
        <v>7</v>
      </c>
      <c r="F179" s="54">
        <f t="shared" ref="F179:F182" si="10">SUM(D179:E179)</f>
        <v>4480.1400000000003</v>
      </c>
    </row>
    <row r="180" spans="1:6" x14ac:dyDescent="0.25">
      <c r="A180" s="44"/>
      <c r="B180" s="45" t="s">
        <v>69</v>
      </c>
      <c r="C180" s="65" t="s">
        <v>70</v>
      </c>
      <c r="D180" s="53">
        <v>98</v>
      </c>
      <c r="E180" s="54">
        <f>E197</f>
        <v>7</v>
      </c>
      <c r="F180" s="54">
        <f>SUM(D180:E180)</f>
        <v>105</v>
      </c>
    </row>
    <row r="181" spans="1:6" x14ac:dyDescent="0.25">
      <c r="A181" s="44"/>
      <c r="B181" s="45" t="s">
        <v>36</v>
      </c>
      <c r="C181" s="65" t="s">
        <v>37</v>
      </c>
      <c r="D181" s="53">
        <v>1084</v>
      </c>
      <c r="E181" s="54">
        <f>E182</f>
        <v>0</v>
      </c>
      <c r="F181" s="54">
        <f t="shared" si="10"/>
        <v>1084</v>
      </c>
    </row>
    <row r="182" spans="1:6" x14ac:dyDescent="0.25">
      <c r="A182" s="58"/>
      <c r="B182" s="59" t="s">
        <v>45</v>
      </c>
      <c r="C182" s="60">
        <v>65020401</v>
      </c>
      <c r="D182" s="66">
        <v>1500.03</v>
      </c>
      <c r="E182" s="61">
        <f>E183</f>
        <v>0</v>
      </c>
      <c r="F182" s="61">
        <f t="shared" si="10"/>
        <v>1500.03</v>
      </c>
    </row>
    <row r="183" spans="1:6" x14ac:dyDescent="0.25">
      <c r="A183" s="58"/>
      <c r="B183" s="59" t="s">
        <v>36</v>
      </c>
      <c r="C183" s="60" t="s">
        <v>37</v>
      </c>
      <c r="D183" s="66">
        <v>485.5</v>
      </c>
      <c r="E183" s="61">
        <f>E184+E189+E191+E192+E193</f>
        <v>0</v>
      </c>
      <c r="F183" s="61">
        <f>SUM(D183:E183)</f>
        <v>485.5</v>
      </c>
    </row>
    <row r="184" spans="1:6" x14ac:dyDescent="0.25">
      <c r="A184" s="67"/>
      <c r="B184" s="59" t="s">
        <v>36</v>
      </c>
      <c r="C184" s="60">
        <v>2001</v>
      </c>
      <c r="D184" s="66">
        <v>417.5</v>
      </c>
      <c r="E184" s="61">
        <f>E185+E186+E187+E188</f>
        <v>3.5</v>
      </c>
      <c r="F184" s="61">
        <f>SUM(D184:E184)</f>
        <v>421</v>
      </c>
    </row>
    <row r="185" spans="1:6" x14ac:dyDescent="0.25">
      <c r="A185" s="67"/>
      <c r="B185" s="68" t="s">
        <v>71</v>
      </c>
      <c r="C185" s="34">
        <v>200101</v>
      </c>
      <c r="D185" s="39">
        <v>10</v>
      </c>
      <c r="E185" s="64">
        <v>10</v>
      </c>
      <c r="F185" s="64">
        <f>D185+E185</f>
        <v>20</v>
      </c>
    </row>
    <row r="186" spans="1:6" x14ac:dyDescent="0.25">
      <c r="A186" s="67"/>
      <c r="B186" s="68" t="s">
        <v>72</v>
      </c>
      <c r="C186" s="34">
        <v>200102</v>
      </c>
      <c r="D186" s="39">
        <v>15</v>
      </c>
      <c r="E186" s="64">
        <v>11</v>
      </c>
      <c r="F186" s="64">
        <f t="shared" ref="F186:F188" si="11">D186+E186</f>
        <v>26</v>
      </c>
    </row>
    <row r="187" spans="1:6" x14ac:dyDescent="0.25">
      <c r="A187" s="67"/>
      <c r="B187" s="68" t="s">
        <v>38</v>
      </c>
      <c r="C187" s="34">
        <v>200103</v>
      </c>
      <c r="D187" s="39">
        <v>380</v>
      </c>
      <c r="E187" s="64">
        <v>-50</v>
      </c>
      <c r="F187" s="64">
        <f t="shared" si="11"/>
        <v>330</v>
      </c>
    </row>
    <row r="188" spans="1:6" x14ac:dyDescent="0.25">
      <c r="A188" s="67"/>
      <c r="B188" s="68" t="s">
        <v>40</v>
      </c>
      <c r="C188" s="34">
        <v>200105</v>
      </c>
      <c r="D188" s="39">
        <v>12.5</v>
      </c>
      <c r="E188" s="64">
        <v>32.5</v>
      </c>
      <c r="F188" s="64">
        <f t="shared" si="11"/>
        <v>45</v>
      </c>
    </row>
    <row r="189" spans="1:6" x14ac:dyDescent="0.25">
      <c r="A189" s="58"/>
      <c r="B189" s="72" t="s">
        <v>73</v>
      </c>
      <c r="C189" s="60">
        <v>2005</v>
      </c>
      <c r="D189" s="66">
        <v>20</v>
      </c>
      <c r="E189" s="61">
        <f>E190</f>
        <v>10</v>
      </c>
      <c r="F189" s="61">
        <f>SUM(D189:E189)</f>
        <v>30</v>
      </c>
    </row>
    <row r="190" spans="1:6" x14ac:dyDescent="0.25">
      <c r="A190" s="67"/>
      <c r="B190" s="68" t="s">
        <v>74</v>
      </c>
      <c r="C190" s="34">
        <v>200530</v>
      </c>
      <c r="D190" s="39">
        <v>20</v>
      </c>
      <c r="E190" s="64">
        <v>10</v>
      </c>
      <c r="F190" s="64">
        <f>SUM(D190:E190)</f>
        <v>30</v>
      </c>
    </row>
    <row r="191" spans="1:6" x14ac:dyDescent="0.25">
      <c r="A191" s="67"/>
      <c r="B191" s="59" t="s">
        <v>75</v>
      </c>
      <c r="C191" s="60">
        <v>2013</v>
      </c>
      <c r="D191" s="66">
        <v>13.5</v>
      </c>
      <c r="E191" s="61">
        <v>-3.5</v>
      </c>
      <c r="F191" s="61">
        <f>SUM(D191:E191)</f>
        <v>10</v>
      </c>
    </row>
    <row r="192" spans="1:6" x14ac:dyDescent="0.25">
      <c r="A192" s="67"/>
      <c r="B192" s="59" t="s">
        <v>76</v>
      </c>
      <c r="C192" s="60">
        <v>2014</v>
      </c>
      <c r="D192" s="66">
        <v>15</v>
      </c>
      <c r="E192" s="61">
        <v>-5</v>
      </c>
      <c r="F192" s="61">
        <f t="shared" ref="F192:F193" si="12">SUM(D192:E192)</f>
        <v>10</v>
      </c>
    </row>
    <row r="193" spans="1:6" x14ac:dyDescent="0.25">
      <c r="A193" s="58"/>
      <c r="B193" s="59" t="s">
        <v>67</v>
      </c>
      <c r="C193" s="60">
        <v>2030</v>
      </c>
      <c r="D193" s="66">
        <v>19.5</v>
      </c>
      <c r="E193" s="61">
        <v>-5</v>
      </c>
      <c r="F193" s="61">
        <f t="shared" si="12"/>
        <v>14.5</v>
      </c>
    </row>
    <row r="194" spans="1:6" x14ac:dyDescent="0.25">
      <c r="A194" s="67"/>
      <c r="B194" s="68" t="s">
        <v>68</v>
      </c>
      <c r="C194" s="34">
        <v>203030</v>
      </c>
      <c r="D194" s="39">
        <v>19.5</v>
      </c>
      <c r="E194" s="64">
        <v>-5</v>
      </c>
      <c r="F194" s="64">
        <f>SUM(D194:E194)</f>
        <v>14.5</v>
      </c>
    </row>
    <row r="195" spans="1:6" x14ac:dyDescent="0.25">
      <c r="A195" s="67"/>
      <c r="B195" s="73"/>
      <c r="C195" s="34"/>
      <c r="D195" s="39"/>
      <c r="E195" s="64"/>
      <c r="F195" s="64"/>
    </row>
    <row r="196" spans="1:6" x14ac:dyDescent="0.25">
      <c r="A196" s="44"/>
      <c r="B196" s="45" t="s">
        <v>77</v>
      </c>
      <c r="C196" s="65">
        <v>65020402</v>
      </c>
      <c r="D196" s="53">
        <v>2557.66</v>
      </c>
      <c r="E196" s="54">
        <f>E197</f>
        <v>7</v>
      </c>
      <c r="F196" s="54">
        <f>SUM(D196:E196)</f>
        <v>2564.66</v>
      </c>
    </row>
    <row r="197" spans="1:6" x14ac:dyDescent="0.25">
      <c r="A197" s="58"/>
      <c r="B197" s="59" t="s">
        <v>69</v>
      </c>
      <c r="C197" s="60" t="s">
        <v>78</v>
      </c>
      <c r="D197" s="66">
        <f>D198</f>
        <v>30</v>
      </c>
      <c r="E197" s="66">
        <f t="shared" ref="E197:F197" si="13">E198</f>
        <v>7</v>
      </c>
      <c r="F197" s="66">
        <f t="shared" si="13"/>
        <v>37</v>
      </c>
    </row>
    <row r="198" spans="1:6" x14ac:dyDescent="0.25">
      <c r="A198" s="67"/>
      <c r="B198" s="63" t="s">
        <v>79</v>
      </c>
      <c r="C198" s="34">
        <v>100115</v>
      </c>
      <c r="D198" s="39">
        <v>30</v>
      </c>
      <c r="E198" s="64">
        <v>7</v>
      </c>
      <c r="F198" s="64">
        <f>SUM(D198:E198)</f>
        <v>37</v>
      </c>
    </row>
    <row r="199" spans="1:6" x14ac:dyDescent="0.25">
      <c r="A199" s="58"/>
      <c r="B199" s="59" t="s">
        <v>80</v>
      </c>
      <c r="C199" s="60" t="s">
        <v>81</v>
      </c>
      <c r="D199" s="66">
        <v>340</v>
      </c>
      <c r="E199" s="66">
        <f>E201+E202+E203+E204+E205+E206+E207+E209</f>
        <v>0</v>
      </c>
      <c r="F199" s="66">
        <f>SUM(D199:E199)</f>
        <v>340</v>
      </c>
    </row>
    <row r="200" spans="1:6" x14ac:dyDescent="0.25">
      <c r="A200" s="58"/>
      <c r="B200" s="59" t="s">
        <v>80</v>
      </c>
      <c r="C200" s="60">
        <v>2001</v>
      </c>
      <c r="D200" s="66">
        <v>306</v>
      </c>
      <c r="E200" s="66">
        <f>E201+E202+E203+E204+E205</f>
        <v>2</v>
      </c>
      <c r="F200" s="66">
        <f>SUM(D200:E200)</f>
        <v>308</v>
      </c>
    </row>
    <row r="201" spans="1:6" x14ac:dyDescent="0.25">
      <c r="A201" s="67"/>
      <c r="B201" s="68" t="s">
        <v>38</v>
      </c>
      <c r="C201" s="34">
        <v>200103</v>
      </c>
      <c r="D201" s="39">
        <v>180</v>
      </c>
      <c r="E201" s="64">
        <v>23</v>
      </c>
      <c r="F201" s="64">
        <f>SUM(D201:E201)</f>
        <v>203</v>
      </c>
    </row>
    <row r="202" spans="1:6" x14ac:dyDescent="0.25">
      <c r="A202" s="67"/>
      <c r="B202" s="63" t="s">
        <v>82</v>
      </c>
      <c r="C202" s="34">
        <v>200104</v>
      </c>
      <c r="D202" s="95">
        <v>32</v>
      </c>
      <c r="E202" s="64">
        <v>-8</v>
      </c>
      <c r="F202" s="64">
        <f t="shared" ref="F202:F206" si="14">SUM(D202:E202)</f>
        <v>24</v>
      </c>
    </row>
    <row r="203" spans="1:6" x14ac:dyDescent="0.25">
      <c r="A203" s="78"/>
      <c r="B203" s="96" t="s">
        <v>42</v>
      </c>
      <c r="C203" s="97">
        <v>200108</v>
      </c>
      <c r="D203" s="80">
        <v>15</v>
      </c>
      <c r="E203" s="80">
        <v>-5</v>
      </c>
      <c r="F203" s="64">
        <f t="shared" si="14"/>
        <v>10</v>
      </c>
    </row>
    <row r="204" spans="1:6" x14ac:dyDescent="0.25">
      <c r="A204" s="78"/>
      <c r="B204" s="96" t="s">
        <v>83</v>
      </c>
      <c r="C204" s="97">
        <v>200109</v>
      </c>
      <c r="D204" s="80">
        <v>40</v>
      </c>
      <c r="E204" s="80">
        <v>-7</v>
      </c>
      <c r="F204" s="64">
        <f t="shared" si="14"/>
        <v>33</v>
      </c>
    </row>
    <row r="205" spans="1:6" x14ac:dyDescent="0.25">
      <c r="A205" s="98"/>
      <c r="B205" s="63" t="s">
        <v>84</v>
      </c>
      <c r="C205" s="34">
        <v>200130</v>
      </c>
      <c r="D205" s="39">
        <v>25</v>
      </c>
      <c r="E205" s="39">
        <v>-1</v>
      </c>
      <c r="F205" s="64">
        <f t="shared" si="14"/>
        <v>24</v>
      </c>
    </row>
    <row r="206" spans="1:6" x14ac:dyDescent="0.25">
      <c r="A206" s="58"/>
      <c r="B206" s="59" t="s">
        <v>75</v>
      </c>
      <c r="C206" s="99">
        <v>2013</v>
      </c>
      <c r="D206" s="66">
        <v>3</v>
      </c>
      <c r="E206" s="66">
        <v>-2</v>
      </c>
      <c r="F206" s="61">
        <f t="shared" si="14"/>
        <v>1</v>
      </c>
    </row>
    <row r="207" spans="1:6" x14ac:dyDescent="0.25">
      <c r="A207" s="58"/>
      <c r="B207" s="59" t="s">
        <v>76</v>
      </c>
      <c r="C207" s="99">
        <v>2014</v>
      </c>
      <c r="D207" s="66">
        <v>12</v>
      </c>
      <c r="E207" s="66">
        <v>-5</v>
      </c>
      <c r="F207" s="100">
        <f>SUM(D207:E207)</f>
        <v>7</v>
      </c>
    </row>
    <row r="208" spans="1:6" x14ac:dyDescent="0.25">
      <c r="A208" s="58"/>
      <c r="B208" s="59" t="s">
        <v>67</v>
      </c>
      <c r="C208" s="99">
        <v>2030</v>
      </c>
      <c r="D208" s="66">
        <f>D209</f>
        <v>5</v>
      </c>
      <c r="E208" s="66">
        <f t="shared" ref="E208:F208" si="15">E209</f>
        <v>5</v>
      </c>
      <c r="F208" s="66">
        <f t="shared" si="15"/>
        <v>10</v>
      </c>
    </row>
    <row r="209" spans="1:13" x14ac:dyDescent="0.25">
      <c r="A209" s="67"/>
      <c r="B209" s="63" t="s">
        <v>68</v>
      </c>
      <c r="C209" s="87">
        <v>203030</v>
      </c>
      <c r="D209" s="39">
        <v>5</v>
      </c>
      <c r="E209" s="39">
        <v>5</v>
      </c>
      <c r="F209" s="80">
        <f>SUM(D209:E209)</f>
        <v>10</v>
      </c>
    </row>
    <row r="210" spans="1:13" x14ac:dyDescent="0.25">
      <c r="A210" s="67"/>
      <c r="B210" s="68"/>
      <c r="C210" s="34"/>
      <c r="D210" s="39"/>
      <c r="E210" s="39"/>
      <c r="F210" s="39"/>
    </row>
    <row r="211" spans="1:13" x14ac:dyDescent="0.25">
      <c r="A211" s="44"/>
      <c r="B211" s="84" t="s">
        <v>85</v>
      </c>
      <c r="C211" s="65">
        <v>68.02</v>
      </c>
      <c r="D211" s="53">
        <v>4880.3599999999997</v>
      </c>
      <c r="E211" s="53">
        <f>E212</f>
        <v>15.1</v>
      </c>
      <c r="F211" s="53">
        <f>SUM(D211:E211)</f>
        <v>4895.46</v>
      </c>
    </row>
    <row r="212" spans="1:13" x14ac:dyDescent="0.25">
      <c r="A212" s="44"/>
      <c r="B212" s="84" t="s">
        <v>86</v>
      </c>
      <c r="C212" s="65">
        <v>68020502</v>
      </c>
      <c r="D212" s="53">
        <v>4205.9799999999996</v>
      </c>
      <c r="E212" s="53">
        <f>E213</f>
        <v>15.1</v>
      </c>
      <c r="F212" s="53">
        <f>SUM(D212:E212)</f>
        <v>4221.08</v>
      </c>
    </row>
    <row r="213" spans="1:13" x14ac:dyDescent="0.25">
      <c r="A213" s="44"/>
      <c r="B213" s="72" t="s">
        <v>87</v>
      </c>
      <c r="C213" s="60" t="s">
        <v>88</v>
      </c>
      <c r="D213" s="66">
        <f>D214</f>
        <v>2097.5</v>
      </c>
      <c r="E213" s="66">
        <f t="shared" ref="E213:F213" si="16">E214</f>
        <v>15.1</v>
      </c>
      <c r="F213" s="66">
        <f t="shared" si="16"/>
        <v>2112.6</v>
      </c>
    </row>
    <row r="214" spans="1:13" x14ac:dyDescent="0.25">
      <c r="A214" s="67"/>
      <c r="B214" s="68" t="s">
        <v>89</v>
      </c>
      <c r="C214" s="34">
        <v>570201</v>
      </c>
      <c r="D214" s="39">
        <v>2097.5</v>
      </c>
      <c r="E214" s="39">
        <v>15.1</v>
      </c>
      <c r="F214" s="39">
        <f>SUM(D214:E214)</f>
        <v>2112.6</v>
      </c>
    </row>
    <row r="215" spans="1:13" x14ac:dyDescent="0.25">
      <c r="A215" s="67"/>
      <c r="B215" s="68"/>
      <c r="C215" s="34"/>
      <c r="D215" s="39"/>
      <c r="E215" s="39"/>
      <c r="F215" s="39"/>
    </row>
    <row r="216" spans="1:13" x14ac:dyDescent="0.25">
      <c r="A216" s="58"/>
      <c r="B216" s="74" t="s">
        <v>51</v>
      </c>
      <c r="C216" s="75" t="s">
        <v>52</v>
      </c>
      <c r="D216" s="76">
        <v>7452.54</v>
      </c>
      <c r="E216" s="76">
        <f>E217</f>
        <v>41.69</v>
      </c>
      <c r="F216" s="77">
        <f>SUM(D216:E216)</f>
        <v>7494.23</v>
      </c>
    </row>
    <row r="217" spans="1:13" x14ac:dyDescent="0.25">
      <c r="A217" s="78"/>
      <c r="B217" s="63" t="s">
        <v>53</v>
      </c>
      <c r="C217" s="79" t="s">
        <v>54</v>
      </c>
      <c r="D217" s="80">
        <v>638.03</v>
      </c>
      <c r="E217" s="80">
        <f>E218</f>
        <v>41.69</v>
      </c>
      <c r="F217" s="80">
        <f>SUM(D217:E217)</f>
        <v>679.72</v>
      </c>
    </row>
    <row r="218" spans="1:13" x14ac:dyDescent="0.25">
      <c r="A218" s="44"/>
      <c r="B218" s="59" t="s">
        <v>55</v>
      </c>
      <c r="C218" s="81">
        <v>700207</v>
      </c>
      <c r="D218" s="82">
        <v>200</v>
      </c>
      <c r="E218" s="82">
        <f>E219</f>
        <v>41.69</v>
      </c>
      <c r="F218" s="82">
        <f>SUM(D218:E218)</f>
        <v>241.69</v>
      </c>
    </row>
    <row r="219" spans="1:13" x14ac:dyDescent="0.25">
      <c r="A219" s="44"/>
      <c r="B219" s="59" t="s">
        <v>53</v>
      </c>
      <c r="C219" s="81" t="s">
        <v>54</v>
      </c>
      <c r="D219" s="82">
        <v>200</v>
      </c>
      <c r="E219" s="82">
        <f>E220</f>
        <v>41.69</v>
      </c>
      <c r="F219" s="82">
        <f t="shared" ref="F219:F220" si="17">SUM(D219:E219)</f>
        <v>241.69</v>
      </c>
    </row>
    <row r="220" spans="1:13" x14ac:dyDescent="0.25">
      <c r="A220" s="44"/>
      <c r="B220" s="59" t="s">
        <v>56</v>
      </c>
      <c r="C220" s="81">
        <v>7101</v>
      </c>
      <c r="D220" s="82">
        <v>200</v>
      </c>
      <c r="E220" s="82">
        <f>E221</f>
        <v>41.69</v>
      </c>
      <c r="F220" s="82">
        <f t="shared" si="17"/>
        <v>241.69</v>
      </c>
    </row>
    <row r="221" spans="1:13" ht="38.25" x14ac:dyDescent="0.25">
      <c r="A221" s="58"/>
      <c r="B221" s="68" t="s">
        <v>57</v>
      </c>
      <c r="C221" s="79">
        <v>710101</v>
      </c>
      <c r="D221" s="64">
        <v>200</v>
      </c>
      <c r="E221" s="83">
        <v>41.69</v>
      </c>
      <c r="F221" s="83">
        <f>SUM(D221:E221)</f>
        <v>241.69</v>
      </c>
    </row>
    <row r="224" spans="1:13" x14ac:dyDescent="0.25">
      <c r="B224" s="101" t="s">
        <v>90</v>
      </c>
      <c r="C224" s="102"/>
      <c r="D224" s="102"/>
      <c r="E224" s="102" t="s">
        <v>91</v>
      </c>
      <c r="F224" s="102"/>
      <c r="I224" s="3" t="s">
        <v>61</v>
      </c>
      <c r="J224" s="3"/>
      <c r="K224" s="3"/>
      <c r="L224" s="2" t="s">
        <v>62</v>
      </c>
      <c r="M224" s="2"/>
    </row>
    <row r="225" spans="2:13" x14ac:dyDescent="0.25">
      <c r="B225" s="101" t="s">
        <v>92</v>
      </c>
      <c r="C225" s="102"/>
      <c r="D225" s="102"/>
      <c r="E225" s="102" t="s">
        <v>93</v>
      </c>
      <c r="F225" s="102"/>
      <c r="I225" s="3" t="s">
        <v>63</v>
      </c>
      <c r="J225" s="3"/>
      <c r="K225" s="3"/>
      <c r="L225" s="2" t="s">
        <v>64</v>
      </c>
      <c r="M225" s="2"/>
    </row>
    <row r="226" spans="2:13" x14ac:dyDescent="0.25">
      <c r="B226" s="103"/>
      <c r="C226" s="102"/>
      <c r="D226" s="102"/>
      <c r="E226" s="102" t="s">
        <v>94</v>
      </c>
      <c r="F226" s="102"/>
    </row>
    <row r="287" spans="1:6" ht="15.75" x14ac:dyDescent="0.25">
      <c r="A287" s="1" t="s">
        <v>0</v>
      </c>
      <c r="B287" s="1"/>
      <c r="C287" s="2" t="s">
        <v>95</v>
      </c>
      <c r="D287" s="2"/>
      <c r="E287" s="3"/>
      <c r="F287"/>
    </row>
    <row r="288" spans="1:6" ht="15.75" x14ac:dyDescent="0.25">
      <c r="A288" s="1" t="s">
        <v>2</v>
      </c>
      <c r="B288" s="1"/>
      <c r="C288" s="2"/>
    </row>
    <row r="289" spans="1:6" ht="15.75" x14ac:dyDescent="0.25">
      <c r="A289" s="1" t="s">
        <v>3</v>
      </c>
      <c r="B289" s="1"/>
      <c r="C289" s="2"/>
      <c r="D289" s="2"/>
      <c r="E289" s="2"/>
    </row>
    <row r="290" spans="1:6" ht="29.25" customHeight="1" x14ac:dyDescent="0.25">
      <c r="A290" s="337" t="s">
        <v>4</v>
      </c>
      <c r="B290" s="337"/>
      <c r="C290" s="337"/>
      <c r="D290" s="337"/>
      <c r="E290" s="337"/>
      <c r="F290" s="337"/>
    </row>
    <row r="291" spans="1:6" ht="18.75" x14ac:dyDescent="0.3">
      <c r="A291" s="2"/>
      <c r="B291" s="4"/>
      <c r="C291" s="5"/>
      <c r="D291" s="5"/>
      <c r="E291" s="5"/>
      <c r="F291" s="5" t="s">
        <v>5</v>
      </c>
    </row>
    <row r="292" spans="1:6" ht="36" x14ac:dyDescent="0.25">
      <c r="A292" s="6" t="s">
        <v>6</v>
      </c>
      <c r="B292" s="7" t="s">
        <v>7</v>
      </c>
      <c r="C292" s="8" t="s">
        <v>8</v>
      </c>
      <c r="D292" s="9" t="s">
        <v>96</v>
      </c>
      <c r="E292" s="10" t="s">
        <v>10</v>
      </c>
      <c r="F292" s="9" t="s">
        <v>66</v>
      </c>
    </row>
    <row r="293" spans="1:6" x14ac:dyDescent="0.25">
      <c r="A293" s="11" t="s">
        <v>12</v>
      </c>
      <c r="B293" s="12" t="s">
        <v>13</v>
      </c>
      <c r="C293" s="13">
        <v>102</v>
      </c>
      <c r="D293" s="14">
        <v>29129.96</v>
      </c>
      <c r="E293" s="15"/>
      <c r="F293" s="16">
        <f>D293+E293</f>
        <v>29129.96</v>
      </c>
    </row>
    <row r="294" spans="1:6" x14ac:dyDescent="0.25">
      <c r="A294" s="18"/>
      <c r="B294" s="19"/>
      <c r="C294" s="20"/>
      <c r="D294" s="21"/>
      <c r="E294" s="21"/>
      <c r="F294" s="21"/>
    </row>
    <row r="295" spans="1:6" ht="27" x14ac:dyDescent="0.25">
      <c r="A295" s="34"/>
      <c r="B295" s="35" t="s">
        <v>28</v>
      </c>
      <c r="C295" s="34" t="s">
        <v>97</v>
      </c>
      <c r="D295" s="36">
        <v>202.84</v>
      </c>
      <c r="E295" s="37"/>
      <c r="F295" s="38">
        <f>SUM(D295:E295)</f>
        <v>202.84</v>
      </c>
    </row>
    <row r="296" spans="1:6" x14ac:dyDescent="0.25">
      <c r="A296" s="40"/>
      <c r="B296" s="41"/>
      <c r="C296" s="2"/>
      <c r="D296" s="42"/>
      <c r="E296" s="43"/>
      <c r="F296" s="43"/>
    </row>
    <row r="297" spans="1:6" ht="36" x14ac:dyDescent="0.25">
      <c r="A297" s="44" t="s">
        <v>29</v>
      </c>
      <c r="B297" s="45" t="s">
        <v>30</v>
      </c>
      <c r="C297" s="46" t="s">
        <v>8</v>
      </c>
      <c r="D297" s="9" t="s">
        <v>96</v>
      </c>
      <c r="E297" s="10" t="s">
        <v>10</v>
      </c>
      <c r="F297" s="9" t="s">
        <v>66</v>
      </c>
    </row>
    <row r="298" spans="1:6" x14ac:dyDescent="0.25">
      <c r="A298" s="47"/>
      <c r="B298" s="48" t="s">
        <v>31</v>
      </c>
      <c r="C298" s="49">
        <v>5002</v>
      </c>
      <c r="D298" s="50">
        <v>32567.7</v>
      </c>
      <c r="E298" s="51">
        <f>E303+E310+E314+E320+E332+E337+E343+E352</f>
        <v>3.5527136788005009E-15</v>
      </c>
      <c r="F298" s="51">
        <f>D298+E298</f>
        <v>32567.7</v>
      </c>
    </row>
    <row r="299" spans="1:6" x14ac:dyDescent="0.25">
      <c r="A299" s="44"/>
      <c r="B299" s="45" t="s">
        <v>32</v>
      </c>
      <c r="C299" s="52">
        <v>9802</v>
      </c>
      <c r="D299" s="53">
        <v>-3437.74</v>
      </c>
      <c r="E299" s="54"/>
      <c r="F299" s="53">
        <f>D299</f>
        <v>-3437.74</v>
      </c>
    </row>
    <row r="300" spans="1:6" x14ac:dyDescent="0.25">
      <c r="A300" s="44"/>
      <c r="B300" s="45"/>
      <c r="C300" s="52"/>
      <c r="D300" s="53"/>
      <c r="E300" s="54"/>
      <c r="F300" s="53"/>
    </row>
    <row r="301" spans="1:6" x14ac:dyDescent="0.25">
      <c r="A301" s="47"/>
      <c r="B301" s="48" t="s">
        <v>33</v>
      </c>
      <c r="C301" s="49"/>
      <c r="D301" s="50">
        <f>D298+D299</f>
        <v>29129.96</v>
      </c>
      <c r="E301" s="51"/>
      <c r="F301" s="51">
        <f>D301+E301</f>
        <v>29129.96</v>
      </c>
    </row>
    <row r="302" spans="1:6" x14ac:dyDescent="0.25">
      <c r="A302" s="44"/>
      <c r="B302" s="45"/>
      <c r="C302" s="52"/>
      <c r="D302" s="56"/>
      <c r="E302" s="54"/>
      <c r="F302" s="54"/>
    </row>
    <row r="303" spans="1:6" x14ac:dyDescent="0.25">
      <c r="A303" s="47"/>
      <c r="B303" s="48" t="s">
        <v>34</v>
      </c>
      <c r="C303" s="57">
        <v>51.02</v>
      </c>
      <c r="D303" s="50">
        <f>D304</f>
        <v>6825.43</v>
      </c>
      <c r="E303" s="51">
        <f>E304</f>
        <v>-48.33</v>
      </c>
      <c r="F303" s="55">
        <f t="shared" ref="F303" si="18">F304</f>
        <v>6777.1</v>
      </c>
    </row>
    <row r="304" spans="1:6" x14ac:dyDescent="0.25">
      <c r="A304" s="47"/>
      <c r="B304" s="48" t="s">
        <v>35</v>
      </c>
      <c r="C304" s="57">
        <v>51020103</v>
      </c>
      <c r="D304" s="50">
        <v>6825.43</v>
      </c>
      <c r="E304" s="51">
        <f>E305+E307</f>
        <v>-48.33</v>
      </c>
      <c r="F304" s="51">
        <f t="shared" ref="F304" si="19">SUM(D304:E304)</f>
        <v>6777.1</v>
      </c>
    </row>
    <row r="305" spans="1:6" x14ac:dyDescent="0.25">
      <c r="A305" s="58"/>
      <c r="B305" s="59" t="s">
        <v>98</v>
      </c>
      <c r="C305" s="60" t="s">
        <v>54</v>
      </c>
      <c r="D305" s="61">
        <v>250</v>
      </c>
      <c r="E305" s="61">
        <f>E306</f>
        <v>-40</v>
      </c>
      <c r="F305" s="61">
        <f>SUM(D305:E305)</f>
        <v>210</v>
      </c>
    </row>
    <row r="306" spans="1:6" ht="25.5" x14ac:dyDescent="0.25">
      <c r="A306" s="58"/>
      <c r="B306" s="68" t="s">
        <v>99</v>
      </c>
      <c r="C306" s="34">
        <v>710101</v>
      </c>
      <c r="D306" s="64">
        <v>200</v>
      </c>
      <c r="E306" s="64">
        <v>-40</v>
      </c>
      <c r="F306" s="64">
        <f>SUM(D306:E306)</f>
        <v>160</v>
      </c>
    </row>
    <row r="307" spans="1:6" x14ac:dyDescent="0.25">
      <c r="A307" s="58"/>
      <c r="B307" s="59" t="s">
        <v>100</v>
      </c>
      <c r="C307" s="60" t="s">
        <v>101</v>
      </c>
      <c r="D307" s="94">
        <f>D308</f>
        <v>-9.23</v>
      </c>
      <c r="E307" s="61">
        <f>E308</f>
        <v>-8.33</v>
      </c>
      <c r="F307" s="94">
        <f t="shared" ref="F307" si="20">F308</f>
        <v>-17.560000000000002</v>
      </c>
    </row>
    <row r="308" spans="1:6" ht="25.5" x14ac:dyDescent="0.25">
      <c r="A308" s="67"/>
      <c r="B308" s="68" t="s">
        <v>102</v>
      </c>
      <c r="C308" s="34">
        <v>850101</v>
      </c>
      <c r="D308" s="95">
        <v>-9.23</v>
      </c>
      <c r="E308" s="64">
        <v>-8.33</v>
      </c>
      <c r="F308" s="64">
        <f>SUM(D308:E308)</f>
        <v>-17.560000000000002</v>
      </c>
    </row>
    <row r="309" spans="1:6" x14ac:dyDescent="0.25">
      <c r="A309" s="44"/>
      <c r="B309" s="45"/>
      <c r="C309" s="65"/>
      <c r="D309" s="56"/>
      <c r="E309" s="54"/>
      <c r="F309" s="54"/>
    </row>
    <row r="310" spans="1:6" x14ac:dyDescent="0.25">
      <c r="A310" s="44"/>
      <c r="B310" s="48" t="s">
        <v>103</v>
      </c>
      <c r="C310" s="57">
        <v>54.02</v>
      </c>
      <c r="D310" s="50">
        <v>622.19000000000005</v>
      </c>
      <c r="E310" s="51">
        <f>E311</f>
        <v>-32.5</v>
      </c>
      <c r="F310" s="51">
        <f>SUM(D310:E310)</f>
        <v>589.69000000000005</v>
      </c>
    </row>
    <row r="311" spans="1:6" x14ac:dyDescent="0.25">
      <c r="A311" s="104"/>
      <c r="B311" s="105" t="s">
        <v>104</v>
      </c>
      <c r="C311" s="106">
        <v>540205</v>
      </c>
      <c r="D311" s="100">
        <v>110</v>
      </c>
      <c r="E311" s="100">
        <f>E312</f>
        <v>-32.5</v>
      </c>
      <c r="F311" s="100">
        <f>SUM(D311:E311)</f>
        <v>77.5</v>
      </c>
    </row>
    <row r="312" spans="1:6" x14ac:dyDescent="0.25">
      <c r="A312" s="104"/>
      <c r="B312" s="105" t="s">
        <v>104</v>
      </c>
      <c r="C312" s="106" t="s">
        <v>105</v>
      </c>
      <c r="D312" s="107">
        <v>110</v>
      </c>
      <c r="E312" s="107">
        <v>-32.5</v>
      </c>
      <c r="F312" s="107">
        <f>SUM(D312:E312)</f>
        <v>77.5</v>
      </c>
    </row>
    <row r="313" spans="1:6" x14ac:dyDescent="0.25">
      <c r="A313" s="67"/>
      <c r="B313" s="63"/>
      <c r="C313" s="34"/>
      <c r="D313" s="39"/>
      <c r="E313" s="64"/>
      <c r="F313" s="64"/>
    </row>
    <row r="314" spans="1:6" x14ac:dyDescent="0.25">
      <c r="A314" s="67"/>
      <c r="B314" s="45" t="s">
        <v>106</v>
      </c>
      <c r="C314" s="65">
        <v>61.02</v>
      </c>
      <c r="D314" s="53">
        <v>1403.59</v>
      </c>
      <c r="E314" s="54">
        <f>E315</f>
        <v>8.5</v>
      </c>
      <c r="F314" s="54">
        <f>SUM(D314:E314)</f>
        <v>1412.09</v>
      </c>
    </row>
    <row r="315" spans="1:6" x14ac:dyDescent="0.25">
      <c r="A315" s="67"/>
      <c r="B315" s="45" t="s">
        <v>80</v>
      </c>
      <c r="C315" s="65" t="s">
        <v>37</v>
      </c>
      <c r="D315" s="53">
        <v>384.7</v>
      </c>
      <c r="E315" s="54">
        <f>E316</f>
        <v>8.5</v>
      </c>
      <c r="F315" s="54">
        <f>SUM(D315:E315)</f>
        <v>393.2</v>
      </c>
    </row>
    <row r="316" spans="1:6" ht="17.25" customHeight="1" x14ac:dyDescent="0.25">
      <c r="A316" s="67"/>
      <c r="B316" s="45" t="s">
        <v>107</v>
      </c>
      <c r="C316" s="65">
        <v>610205</v>
      </c>
      <c r="D316" s="39">
        <v>793.28</v>
      </c>
      <c r="E316" s="108">
        <f>E317</f>
        <v>8.5</v>
      </c>
      <c r="F316" s="64">
        <f>SUM(D316:E316)</f>
        <v>801.78</v>
      </c>
    </row>
    <row r="317" spans="1:6" x14ac:dyDescent="0.25">
      <c r="A317" s="67"/>
      <c r="B317" s="63" t="s">
        <v>80</v>
      </c>
      <c r="C317" s="34" t="s">
        <v>37</v>
      </c>
      <c r="D317" s="39">
        <v>319.10000000000002</v>
      </c>
      <c r="E317" s="108">
        <f>E318</f>
        <v>8.5</v>
      </c>
      <c r="F317" s="64">
        <f t="shared" ref="F317:F318" si="21">SUM(D317:E317)</f>
        <v>327.60000000000002</v>
      </c>
    </row>
    <row r="318" spans="1:6" x14ac:dyDescent="0.25">
      <c r="A318" s="67"/>
      <c r="B318" s="63" t="s">
        <v>76</v>
      </c>
      <c r="C318" s="34">
        <v>2014</v>
      </c>
      <c r="D318" s="39">
        <v>15</v>
      </c>
      <c r="E318" s="108">
        <v>8.5</v>
      </c>
      <c r="F318" s="64">
        <f t="shared" si="21"/>
        <v>23.5</v>
      </c>
    </row>
    <row r="319" spans="1:6" x14ac:dyDescent="0.25">
      <c r="A319" s="67"/>
      <c r="B319" s="63"/>
      <c r="C319" s="34"/>
      <c r="D319" s="39"/>
      <c r="E319" s="64"/>
      <c r="F319" s="64"/>
    </row>
    <row r="320" spans="1:6" x14ac:dyDescent="0.25">
      <c r="A320" s="44"/>
      <c r="B320" s="45" t="s">
        <v>44</v>
      </c>
      <c r="C320" s="65">
        <v>65.02</v>
      </c>
      <c r="D320" s="53">
        <v>4433.1400000000003</v>
      </c>
      <c r="E320" s="54">
        <f>E321</f>
        <v>40</v>
      </c>
      <c r="F320" s="54">
        <f t="shared" ref="F320:F330" si="22">SUM(D320:E320)</f>
        <v>4473.1400000000003</v>
      </c>
    </row>
    <row r="321" spans="1:6" x14ac:dyDescent="0.25">
      <c r="A321" s="44"/>
      <c r="B321" s="45" t="s">
        <v>53</v>
      </c>
      <c r="C321" s="65" t="s">
        <v>54</v>
      </c>
      <c r="D321" s="53">
        <v>706.29</v>
      </c>
      <c r="E321" s="54">
        <f>E323+E326</f>
        <v>40</v>
      </c>
      <c r="F321" s="54">
        <f t="shared" si="22"/>
        <v>746.29</v>
      </c>
    </row>
    <row r="322" spans="1:6" x14ac:dyDescent="0.25">
      <c r="A322" s="58"/>
      <c r="B322" s="59" t="s">
        <v>45</v>
      </c>
      <c r="C322" s="60">
        <v>65020401</v>
      </c>
      <c r="D322" s="66">
        <v>1523.03</v>
      </c>
      <c r="E322" s="61">
        <f>E323</f>
        <v>-25</v>
      </c>
      <c r="F322" s="61">
        <f t="shared" si="22"/>
        <v>1498.03</v>
      </c>
    </row>
    <row r="323" spans="1:6" x14ac:dyDescent="0.25">
      <c r="A323" s="58"/>
      <c r="B323" s="59" t="s">
        <v>53</v>
      </c>
      <c r="C323" s="60" t="s">
        <v>54</v>
      </c>
      <c r="D323" s="66">
        <v>618.03</v>
      </c>
      <c r="E323" s="61">
        <f>E324</f>
        <v>-25</v>
      </c>
      <c r="F323" s="61">
        <f t="shared" si="22"/>
        <v>593.03</v>
      </c>
    </row>
    <row r="324" spans="1:6" x14ac:dyDescent="0.25">
      <c r="A324" s="67"/>
      <c r="B324" s="59" t="s">
        <v>56</v>
      </c>
      <c r="C324" s="60">
        <v>7101</v>
      </c>
      <c r="D324" s="66">
        <v>618.03</v>
      </c>
      <c r="E324" s="61">
        <f>E325</f>
        <v>-25</v>
      </c>
      <c r="F324" s="61">
        <f t="shared" si="22"/>
        <v>593.03</v>
      </c>
    </row>
    <row r="325" spans="1:6" ht="25.5" x14ac:dyDescent="0.25">
      <c r="A325" s="67"/>
      <c r="B325" s="68" t="s">
        <v>108</v>
      </c>
      <c r="C325" s="34">
        <v>710101</v>
      </c>
      <c r="D325" s="39">
        <v>593.03</v>
      </c>
      <c r="E325" s="64">
        <v>-25</v>
      </c>
      <c r="F325" s="64">
        <f t="shared" si="22"/>
        <v>568.03</v>
      </c>
    </row>
    <row r="326" spans="1:6" x14ac:dyDescent="0.25">
      <c r="A326" s="67"/>
      <c r="B326" s="59" t="s">
        <v>109</v>
      </c>
      <c r="C326" s="60">
        <v>65020402</v>
      </c>
      <c r="D326" s="66">
        <v>2492.66</v>
      </c>
      <c r="E326" s="61">
        <f>E327</f>
        <v>65</v>
      </c>
      <c r="F326" s="61">
        <f t="shared" si="22"/>
        <v>2557.66</v>
      </c>
    </row>
    <row r="327" spans="1:6" x14ac:dyDescent="0.25">
      <c r="A327" s="67"/>
      <c r="B327" s="59" t="s">
        <v>53</v>
      </c>
      <c r="C327" s="60" t="s">
        <v>54</v>
      </c>
      <c r="D327" s="66">
        <v>51.26</v>
      </c>
      <c r="E327" s="61">
        <f>E328</f>
        <v>65</v>
      </c>
      <c r="F327" s="61">
        <f t="shared" si="22"/>
        <v>116.25999999999999</v>
      </c>
    </row>
    <row r="328" spans="1:6" x14ac:dyDescent="0.25">
      <c r="A328" s="67"/>
      <c r="B328" s="59" t="s">
        <v>56</v>
      </c>
      <c r="C328" s="60">
        <v>7101</v>
      </c>
      <c r="D328" s="66">
        <v>51.26</v>
      </c>
      <c r="E328" s="61">
        <f>E329+E330</f>
        <v>65</v>
      </c>
      <c r="F328" s="61">
        <f t="shared" si="22"/>
        <v>116.25999999999999</v>
      </c>
    </row>
    <row r="329" spans="1:6" ht="39" customHeight="1" x14ac:dyDescent="0.25">
      <c r="A329" s="67"/>
      <c r="B329" s="68" t="s">
        <v>110</v>
      </c>
      <c r="C329" s="34">
        <v>710101</v>
      </c>
      <c r="D329" s="39">
        <v>5</v>
      </c>
      <c r="E329" s="64">
        <v>-5</v>
      </c>
      <c r="F329" s="64">
        <f t="shared" si="22"/>
        <v>0</v>
      </c>
    </row>
    <row r="330" spans="1:6" ht="33.75" customHeight="1" x14ac:dyDescent="0.25">
      <c r="A330" s="67"/>
      <c r="B330" s="73" t="s">
        <v>111</v>
      </c>
      <c r="C330" s="34">
        <v>710101</v>
      </c>
      <c r="D330" s="39">
        <v>0</v>
      </c>
      <c r="E330" s="64">
        <v>70</v>
      </c>
      <c r="F330" s="64">
        <f t="shared" si="22"/>
        <v>70</v>
      </c>
    </row>
    <row r="331" spans="1:6" x14ac:dyDescent="0.25">
      <c r="A331" s="67"/>
      <c r="B331" s="63"/>
      <c r="C331" s="34"/>
      <c r="D331" s="39"/>
      <c r="E331" s="64"/>
      <c r="F331" s="64"/>
    </row>
    <row r="332" spans="1:6" x14ac:dyDescent="0.25">
      <c r="A332" s="44"/>
      <c r="B332" s="45" t="s">
        <v>112</v>
      </c>
      <c r="C332" s="65">
        <v>66.02</v>
      </c>
      <c r="D332" s="53">
        <v>1765.25</v>
      </c>
      <c r="E332" s="54">
        <f>E333</f>
        <v>-1.26</v>
      </c>
      <c r="F332" s="54">
        <f>SUM(D332:E332)</f>
        <v>1763.99</v>
      </c>
    </row>
    <row r="333" spans="1:6" x14ac:dyDescent="0.25">
      <c r="A333" s="58"/>
      <c r="B333" s="59" t="s">
        <v>113</v>
      </c>
      <c r="C333" s="60">
        <v>660208</v>
      </c>
      <c r="D333" s="66">
        <v>1345.25</v>
      </c>
      <c r="E333" s="61">
        <f>E334</f>
        <v>-1.26</v>
      </c>
      <c r="F333" s="61">
        <f t="shared" ref="F333" si="23">SUM(D333:E333)</f>
        <v>1343.99</v>
      </c>
    </row>
    <row r="334" spans="1:6" x14ac:dyDescent="0.25">
      <c r="A334" s="58"/>
      <c r="B334" s="59" t="s">
        <v>100</v>
      </c>
      <c r="C334" s="60" t="s">
        <v>101</v>
      </c>
      <c r="D334" s="66">
        <f>D335</f>
        <v>-0.15</v>
      </c>
      <c r="E334" s="66">
        <f t="shared" ref="E334:F334" si="24">E335</f>
        <v>-1.26</v>
      </c>
      <c r="F334" s="66">
        <f t="shared" si="24"/>
        <v>-1.41</v>
      </c>
    </row>
    <row r="335" spans="1:6" ht="25.5" x14ac:dyDescent="0.25">
      <c r="A335" s="67"/>
      <c r="B335" s="68" t="s">
        <v>102</v>
      </c>
      <c r="C335" s="34">
        <v>850101</v>
      </c>
      <c r="D335" s="39">
        <v>-0.15</v>
      </c>
      <c r="E335" s="64">
        <v>-1.26</v>
      </c>
      <c r="F335" s="64">
        <f>SUM(D335:E335)</f>
        <v>-1.41</v>
      </c>
    </row>
    <row r="336" spans="1:6" x14ac:dyDescent="0.25">
      <c r="A336" s="67"/>
      <c r="B336" s="63"/>
      <c r="C336" s="34"/>
      <c r="D336" s="95"/>
      <c r="E336" s="64"/>
      <c r="F336" s="64"/>
    </row>
    <row r="337" spans="1:11" x14ac:dyDescent="0.25">
      <c r="A337" s="47"/>
      <c r="B337" s="48" t="s">
        <v>46</v>
      </c>
      <c r="C337" s="109">
        <v>67.02</v>
      </c>
      <c r="D337" s="55">
        <v>1952.8</v>
      </c>
      <c r="E337" s="55">
        <f>E338</f>
        <v>43</v>
      </c>
      <c r="F337" s="55">
        <f t="shared" ref="F337:F340" si="25">SUM(D337:E337)</f>
        <v>1995.8</v>
      </c>
    </row>
    <row r="338" spans="1:11" x14ac:dyDescent="0.25">
      <c r="A338" s="110"/>
      <c r="B338" s="111" t="s">
        <v>36</v>
      </c>
      <c r="C338" s="112" t="s">
        <v>37</v>
      </c>
      <c r="D338" s="113">
        <v>822.03</v>
      </c>
      <c r="E338" s="113">
        <f>E339</f>
        <v>43</v>
      </c>
      <c r="F338" s="113">
        <f t="shared" si="25"/>
        <v>865.03</v>
      </c>
    </row>
    <row r="339" spans="1:11" x14ac:dyDescent="0.25">
      <c r="A339" s="58"/>
      <c r="B339" s="45" t="s">
        <v>114</v>
      </c>
      <c r="C339" s="65">
        <v>67020306</v>
      </c>
      <c r="D339" s="53">
        <v>712.15</v>
      </c>
      <c r="E339" s="53">
        <f>E340</f>
        <v>43</v>
      </c>
      <c r="F339" s="113">
        <f t="shared" si="25"/>
        <v>755.15</v>
      </c>
    </row>
    <row r="340" spans="1:11" x14ac:dyDescent="0.25">
      <c r="A340" s="44"/>
      <c r="B340" s="59" t="s">
        <v>36</v>
      </c>
      <c r="C340" s="99" t="s">
        <v>37</v>
      </c>
      <c r="D340" s="66">
        <v>534.03</v>
      </c>
      <c r="E340" s="66">
        <f>E341</f>
        <v>43</v>
      </c>
      <c r="F340" s="100">
        <f t="shared" si="25"/>
        <v>577.03</v>
      </c>
    </row>
    <row r="341" spans="1:11" x14ac:dyDescent="0.25">
      <c r="A341" s="67"/>
      <c r="B341" s="63" t="s">
        <v>115</v>
      </c>
      <c r="C341" s="87">
        <v>200130</v>
      </c>
      <c r="D341" s="39">
        <v>13</v>
      </c>
      <c r="E341" s="39">
        <v>43</v>
      </c>
      <c r="F341" s="80">
        <f>SUM(D341:E341)</f>
        <v>56</v>
      </c>
    </row>
    <row r="342" spans="1:11" x14ac:dyDescent="0.25">
      <c r="A342" s="67"/>
      <c r="B342" s="68"/>
      <c r="C342" s="34"/>
      <c r="D342" s="39"/>
      <c r="E342" s="39"/>
      <c r="F342" s="39"/>
    </row>
    <row r="343" spans="1:11" x14ac:dyDescent="0.25">
      <c r="A343" s="44"/>
      <c r="B343" s="84" t="s">
        <v>85</v>
      </c>
      <c r="C343" s="65">
        <v>68.02</v>
      </c>
      <c r="D343" s="53">
        <v>4889.7700000000004</v>
      </c>
      <c r="E343" s="53">
        <f>E344+E349</f>
        <v>-9.41</v>
      </c>
      <c r="F343" s="53">
        <f>SUM(D343:E343)</f>
        <v>4880.3600000000006</v>
      </c>
    </row>
    <row r="344" spans="1:11" x14ac:dyDescent="0.25">
      <c r="A344" s="44"/>
      <c r="B344" s="84" t="s">
        <v>69</v>
      </c>
      <c r="C344" s="65" t="s">
        <v>70</v>
      </c>
      <c r="D344" s="53">
        <v>2529.42</v>
      </c>
      <c r="E344" s="53">
        <f>E345</f>
        <v>3.65</v>
      </c>
      <c r="F344" s="53">
        <f t="shared" ref="F344" si="26">SUM(D344:E344)</f>
        <v>2533.0700000000002</v>
      </c>
    </row>
    <row r="345" spans="1:11" x14ac:dyDescent="0.25">
      <c r="A345" s="44"/>
      <c r="B345" s="84" t="s">
        <v>86</v>
      </c>
      <c r="C345" s="65">
        <v>68020502</v>
      </c>
      <c r="D345" s="53">
        <v>4202.33</v>
      </c>
      <c r="E345" s="53">
        <f>E346</f>
        <v>3.65</v>
      </c>
      <c r="F345" s="53">
        <f>SUM(D345:E345)</f>
        <v>4205.9799999999996</v>
      </c>
    </row>
    <row r="346" spans="1:11" x14ac:dyDescent="0.25">
      <c r="A346" s="44"/>
      <c r="B346" s="84" t="s">
        <v>116</v>
      </c>
      <c r="C346" s="65" t="s">
        <v>70</v>
      </c>
      <c r="D346" s="53">
        <v>2115.7199999999998</v>
      </c>
      <c r="E346" s="53">
        <f>E347</f>
        <v>3.65</v>
      </c>
      <c r="F346" s="53">
        <f>SUM(D346:E346)</f>
        <v>2119.37</v>
      </c>
    </row>
    <row r="347" spans="1:11" x14ac:dyDescent="0.25">
      <c r="A347" s="67"/>
      <c r="B347" s="68" t="s">
        <v>117</v>
      </c>
      <c r="C347" s="34">
        <v>100101</v>
      </c>
      <c r="D347" s="39">
        <v>1915</v>
      </c>
      <c r="E347" s="39">
        <v>3.65</v>
      </c>
      <c r="F347" s="39">
        <f>SUM(D347:E347)</f>
        <v>1918.65</v>
      </c>
    </row>
    <row r="348" spans="1:11" x14ac:dyDescent="0.25">
      <c r="A348" s="67"/>
      <c r="B348" s="84" t="s">
        <v>118</v>
      </c>
      <c r="C348" s="65">
        <v>680206</v>
      </c>
      <c r="D348" s="53">
        <v>487.44</v>
      </c>
      <c r="E348" s="53">
        <f>E349</f>
        <v>-13.06</v>
      </c>
      <c r="F348" s="53">
        <f>SUM(D348:E348)</f>
        <v>474.38</v>
      </c>
    </row>
    <row r="349" spans="1:11" x14ac:dyDescent="0.25">
      <c r="A349" s="58"/>
      <c r="B349" s="59" t="s">
        <v>100</v>
      </c>
      <c r="C349" s="60" t="s">
        <v>119</v>
      </c>
      <c r="D349" s="66">
        <f>D350</f>
        <v>-0.06</v>
      </c>
      <c r="E349" s="66">
        <f t="shared" ref="E349:F349" si="27">E350</f>
        <v>-13.06</v>
      </c>
      <c r="F349" s="66">
        <f t="shared" si="27"/>
        <v>-13.120000000000001</v>
      </c>
    </row>
    <row r="350" spans="1:11" ht="25.5" x14ac:dyDescent="0.25">
      <c r="A350" s="67"/>
      <c r="B350" s="68" t="s">
        <v>120</v>
      </c>
      <c r="C350" s="34">
        <v>850101</v>
      </c>
      <c r="D350" s="39">
        <v>-0.06</v>
      </c>
      <c r="E350" s="39">
        <v>-13.06</v>
      </c>
      <c r="F350" s="39">
        <f>SUM(D350:E350)</f>
        <v>-13.120000000000001</v>
      </c>
      <c r="H350" s="114">
        <f>E350+E335+E308</f>
        <v>-22.65</v>
      </c>
      <c r="I350">
        <v>2.65</v>
      </c>
      <c r="J350" s="114">
        <v>12</v>
      </c>
      <c r="K350" s="114">
        <f>SUM(H350:J350)</f>
        <v>-8</v>
      </c>
    </row>
    <row r="351" spans="1:11" x14ac:dyDescent="0.25">
      <c r="A351" s="67"/>
      <c r="B351" s="68"/>
      <c r="C351" s="34"/>
      <c r="D351" s="39"/>
      <c r="E351" s="39"/>
      <c r="F351" s="39"/>
    </row>
    <row r="352" spans="1:11" x14ac:dyDescent="0.25">
      <c r="A352" s="58"/>
      <c r="B352" s="74" t="s">
        <v>51</v>
      </c>
      <c r="C352" s="75" t="s">
        <v>52</v>
      </c>
      <c r="D352" s="76">
        <v>7452.54</v>
      </c>
      <c r="E352" s="76">
        <f>E353</f>
        <v>0</v>
      </c>
      <c r="F352" s="77">
        <f>SUM(D352:E352)</f>
        <v>7452.54</v>
      </c>
    </row>
    <row r="353" spans="1:11" x14ac:dyDescent="0.25">
      <c r="A353" s="78"/>
      <c r="B353" s="63" t="s">
        <v>53</v>
      </c>
      <c r="C353" s="79" t="s">
        <v>54</v>
      </c>
      <c r="D353" s="80">
        <v>638.03</v>
      </c>
      <c r="E353" s="80">
        <f>E354</f>
        <v>0</v>
      </c>
      <c r="F353" s="80">
        <f>SUM(D353:E353)</f>
        <v>638.03</v>
      </c>
    </row>
    <row r="354" spans="1:11" x14ac:dyDescent="0.25">
      <c r="A354" s="44"/>
      <c r="B354" s="59" t="s">
        <v>55</v>
      </c>
      <c r="C354" s="81">
        <v>700207</v>
      </c>
      <c r="D354" s="82">
        <v>200</v>
      </c>
      <c r="E354" s="82">
        <f>E355</f>
        <v>0</v>
      </c>
      <c r="F354" s="82">
        <f>SUM(D354:E354)</f>
        <v>200</v>
      </c>
    </row>
    <row r="355" spans="1:11" x14ac:dyDescent="0.25">
      <c r="A355" s="44"/>
      <c r="B355" s="59" t="s">
        <v>53</v>
      </c>
      <c r="C355" s="81" t="s">
        <v>54</v>
      </c>
      <c r="D355" s="82">
        <v>200</v>
      </c>
      <c r="E355" s="82">
        <f>E356</f>
        <v>0</v>
      </c>
      <c r="F355" s="82">
        <f t="shared" ref="F355:F356" si="28">SUM(D355:E355)</f>
        <v>200</v>
      </c>
    </row>
    <row r="356" spans="1:11" x14ac:dyDescent="0.25">
      <c r="A356" s="44"/>
      <c r="B356" s="59" t="s">
        <v>56</v>
      </c>
      <c r="C356" s="81">
        <v>7101</v>
      </c>
      <c r="D356" s="82">
        <v>200</v>
      </c>
      <c r="E356" s="82">
        <f>E357+E358</f>
        <v>0</v>
      </c>
      <c r="F356" s="82">
        <f t="shared" si="28"/>
        <v>200</v>
      </c>
    </row>
    <row r="357" spans="1:11" ht="42.75" customHeight="1" x14ac:dyDescent="0.25">
      <c r="A357" s="67"/>
      <c r="B357" s="68" t="s">
        <v>121</v>
      </c>
      <c r="C357" s="79">
        <v>710101</v>
      </c>
      <c r="D357" s="83">
        <v>200</v>
      </c>
      <c r="E357" s="83">
        <v>-200</v>
      </c>
      <c r="F357" s="83">
        <f>SUM(D357:E357)</f>
        <v>0</v>
      </c>
      <c r="H357" s="115">
        <f>E357+E325+E306</f>
        <v>-265</v>
      </c>
      <c r="I357">
        <v>65</v>
      </c>
      <c r="K357" s="115">
        <f>SUM(H357:J357)</f>
        <v>-200</v>
      </c>
    </row>
    <row r="358" spans="1:11" ht="38.25" x14ac:dyDescent="0.25">
      <c r="A358" s="58"/>
      <c r="B358" s="68" t="s">
        <v>57</v>
      </c>
      <c r="C358" s="79">
        <v>710101</v>
      </c>
      <c r="D358" s="64">
        <v>0</v>
      </c>
      <c r="E358" s="83">
        <v>200</v>
      </c>
      <c r="F358" s="83">
        <f>SUM(D358:E358)</f>
        <v>200</v>
      </c>
    </row>
    <row r="360" spans="1:11" x14ac:dyDescent="0.25">
      <c r="B360" s="101" t="s">
        <v>90</v>
      </c>
      <c r="C360" s="102"/>
      <c r="D360" s="102"/>
      <c r="E360" s="102" t="s">
        <v>91</v>
      </c>
      <c r="F360" s="102"/>
      <c r="G360" s="116"/>
    </row>
    <row r="361" spans="1:11" x14ac:dyDescent="0.25">
      <c r="B361" s="101" t="s">
        <v>92</v>
      </c>
      <c r="C361" s="102"/>
      <c r="D361" s="102"/>
      <c r="E361" s="102" t="s">
        <v>93</v>
      </c>
      <c r="F361" s="102"/>
      <c r="G361" s="116"/>
    </row>
    <row r="362" spans="1:11" x14ac:dyDescent="0.25">
      <c r="B362" s="103"/>
      <c r="C362" s="102"/>
      <c r="D362" s="102"/>
      <c r="E362" s="102" t="s">
        <v>94</v>
      </c>
      <c r="F362" s="102"/>
      <c r="G362" s="116"/>
    </row>
    <row r="414" spans="1:6" ht="15.75" x14ac:dyDescent="0.25">
      <c r="A414" s="1" t="s">
        <v>0</v>
      </c>
      <c r="B414" s="1"/>
      <c r="C414" s="2" t="s">
        <v>122</v>
      </c>
      <c r="D414" s="2"/>
      <c r="E414" s="3"/>
      <c r="F414"/>
    </row>
    <row r="415" spans="1:6" ht="15.75" x14ac:dyDescent="0.25">
      <c r="A415" s="1" t="s">
        <v>2</v>
      </c>
      <c r="B415" s="1"/>
      <c r="C415" s="2"/>
    </row>
    <row r="416" spans="1:6" ht="15.75" x14ac:dyDescent="0.25">
      <c r="A416" s="1" t="s">
        <v>3</v>
      </c>
      <c r="B416" s="1"/>
      <c r="C416" s="2"/>
      <c r="D416" s="2"/>
      <c r="E416" s="2"/>
    </row>
    <row r="417" spans="1:11" ht="38.25" customHeight="1" x14ac:dyDescent="0.25">
      <c r="A417" s="337" t="s">
        <v>4</v>
      </c>
      <c r="B417" s="337"/>
      <c r="C417" s="337"/>
      <c r="D417" s="337"/>
      <c r="E417" s="337"/>
      <c r="F417" s="337"/>
      <c r="G417" s="117"/>
    </row>
    <row r="418" spans="1:11" ht="18.75" x14ac:dyDescent="0.3">
      <c r="A418" s="2"/>
      <c r="B418" s="4"/>
      <c r="C418" s="5"/>
      <c r="D418" s="5"/>
      <c r="E418" s="5"/>
      <c r="F418" s="5" t="s">
        <v>5</v>
      </c>
    </row>
    <row r="419" spans="1:11" ht="36" x14ac:dyDescent="0.25">
      <c r="A419" s="6" t="s">
        <v>6</v>
      </c>
      <c r="B419" s="7" t="s">
        <v>7</v>
      </c>
      <c r="C419" s="8" t="s">
        <v>8</v>
      </c>
      <c r="D419" s="9" t="s">
        <v>123</v>
      </c>
      <c r="E419" s="10" t="s">
        <v>10</v>
      </c>
      <c r="F419" s="9" t="s">
        <v>96</v>
      </c>
      <c r="G419" s="118"/>
    </row>
    <row r="420" spans="1:11" x14ac:dyDescent="0.25">
      <c r="A420" s="11" t="s">
        <v>12</v>
      </c>
      <c r="B420" s="12" t="s">
        <v>13</v>
      </c>
      <c r="C420" s="13">
        <v>102</v>
      </c>
      <c r="D420" s="14">
        <v>29327.61</v>
      </c>
      <c r="E420" s="15">
        <f>E422+E424+E426+E428+E432+E430+E435</f>
        <v>-197.65000000000003</v>
      </c>
      <c r="F420" s="16">
        <f>D420+E420</f>
        <v>29129.96</v>
      </c>
      <c r="G420" s="119"/>
    </row>
    <row r="421" spans="1:11" x14ac:dyDescent="0.25">
      <c r="A421" s="120"/>
      <c r="B421" s="35"/>
      <c r="C421" s="34"/>
      <c r="D421" s="121"/>
      <c r="E421" s="122"/>
      <c r="F421" s="87"/>
      <c r="G421" s="123"/>
    </row>
    <row r="422" spans="1:11" x14ac:dyDescent="0.25">
      <c r="A422" s="120"/>
      <c r="B422" s="124" t="s">
        <v>18</v>
      </c>
      <c r="C422" s="60" t="s">
        <v>19</v>
      </c>
      <c r="D422" s="125">
        <v>10062</v>
      </c>
      <c r="E422" s="126">
        <f>E423</f>
        <v>-571</v>
      </c>
      <c r="F422" s="127">
        <f t="shared" ref="F422:F429" si="29">SUM(D422:E422)</f>
        <v>9491</v>
      </c>
      <c r="G422" s="123"/>
    </row>
    <row r="423" spans="1:11" x14ac:dyDescent="0.25">
      <c r="A423" s="120"/>
      <c r="B423" s="35" t="s">
        <v>20</v>
      </c>
      <c r="C423" s="34" t="s">
        <v>21</v>
      </c>
      <c r="D423" s="121">
        <v>9062</v>
      </c>
      <c r="E423" s="122">
        <v>-571</v>
      </c>
      <c r="F423" s="88">
        <f t="shared" si="29"/>
        <v>8491</v>
      </c>
      <c r="G423" s="123" t="s">
        <v>124</v>
      </c>
      <c r="J423">
        <v>-571</v>
      </c>
    </row>
    <row r="424" spans="1:11" x14ac:dyDescent="0.25">
      <c r="A424" s="6"/>
      <c r="B424" s="124" t="s">
        <v>125</v>
      </c>
      <c r="C424" s="60" t="s">
        <v>126</v>
      </c>
      <c r="D424" s="125">
        <v>4717.6000000000004</v>
      </c>
      <c r="E424" s="126">
        <f>E425</f>
        <v>104</v>
      </c>
      <c r="F424" s="127">
        <f t="shared" si="29"/>
        <v>4821.6000000000004</v>
      </c>
      <c r="G424" s="123"/>
    </row>
    <row r="425" spans="1:11" ht="40.5" x14ac:dyDescent="0.25">
      <c r="A425" s="120"/>
      <c r="B425" s="35" t="s">
        <v>127</v>
      </c>
      <c r="C425" s="34" t="s">
        <v>128</v>
      </c>
      <c r="D425" s="121">
        <v>4717.6000000000004</v>
      </c>
      <c r="E425" s="122">
        <v>104</v>
      </c>
      <c r="F425" s="128">
        <f t="shared" si="29"/>
        <v>4821.6000000000004</v>
      </c>
      <c r="G425" s="129" t="s">
        <v>129</v>
      </c>
      <c r="H425" t="s">
        <v>130</v>
      </c>
      <c r="J425">
        <v>114</v>
      </c>
      <c r="K425">
        <v>-10</v>
      </c>
    </row>
    <row r="426" spans="1:11" x14ac:dyDescent="0.25">
      <c r="A426" s="6"/>
      <c r="B426" s="124" t="s">
        <v>22</v>
      </c>
      <c r="C426" s="60">
        <v>30.02</v>
      </c>
      <c r="D426" s="125">
        <f>D427</f>
        <v>453.63</v>
      </c>
      <c r="E426" s="126">
        <f>E427</f>
        <v>-96</v>
      </c>
      <c r="F426" s="130">
        <f t="shared" si="29"/>
        <v>357.63</v>
      </c>
      <c r="G426" s="131"/>
      <c r="J426">
        <f>SUM(J423:J425)</f>
        <v>-457</v>
      </c>
      <c r="K426">
        <v>-10</v>
      </c>
    </row>
    <row r="427" spans="1:11" ht="27" x14ac:dyDescent="0.25">
      <c r="A427" s="120"/>
      <c r="B427" s="35" t="s">
        <v>131</v>
      </c>
      <c r="C427" s="34" t="s">
        <v>132</v>
      </c>
      <c r="D427" s="121">
        <v>453.63</v>
      </c>
      <c r="E427" s="122">
        <v>-96</v>
      </c>
      <c r="F427" s="88">
        <f t="shared" si="29"/>
        <v>357.63</v>
      </c>
      <c r="G427" s="132" t="s">
        <v>133</v>
      </c>
      <c r="J427">
        <v>-96</v>
      </c>
    </row>
    <row r="428" spans="1:11" x14ac:dyDescent="0.25">
      <c r="A428" s="6"/>
      <c r="B428" s="124" t="s">
        <v>134</v>
      </c>
      <c r="C428" s="60">
        <v>33.020000000000003</v>
      </c>
      <c r="D428" s="125">
        <f>D429</f>
        <v>301.10000000000002</v>
      </c>
      <c r="E428" s="126">
        <f>E429</f>
        <v>81</v>
      </c>
      <c r="F428" s="130">
        <f t="shared" si="29"/>
        <v>382.1</v>
      </c>
      <c r="G428" s="131"/>
    </row>
    <row r="429" spans="1:11" x14ac:dyDescent="0.25">
      <c r="A429" s="120"/>
      <c r="B429" s="35" t="s">
        <v>135</v>
      </c>
      <c r="C429" s="34" t="s">
        <v>136</v>
      </c>
      <c r="D429" s="121">
        <v>301.10000000000002</v>
      </c>
      <c r="E429" s="122">
        <v>81</v>
      </c>
      <c r="F429" s="88">
        <f t="shared" si="29"/>
        <v>382.1</v>
      </c>
      <c r="G429" s="132"/>
      <c r="J429">
        <v>81</v>
      </c>
    </row>
    <row r="430" spans="1:11" x14ac:dyDescent="0.25">
      <c r="A430" s="6"/>
      <c r="B430" s="124" t="s">
        <v>137</v>
      </c>
      <c r="C430" s="60">
        <v>35.020000000000003</v>
      </c>
      <c r="D430" s="125">
        <f>D431</f>
        <v>440.3</v>
      </c>
      <c r="E430" s="125">
        <f t="shared" ref="E430:F430" si="30">E431</f>
        <v>70.7</v>
      </c>
      <c r="F430" s="61">
        <f t="shared" si="30"/>
        <v>511</v>
      </c>
      <c r="G430" s="132"/>
      <c r="J430">
        <v>70.7</v>
      </c>
    </row>
    <row r="431" spans="1:11" ht="27" x14ac:dyDescent="0.25">
      <c r="A431" s="120"/>
      <c r="B431" s="35" t="s">
        <v>138</v>
      </c>
      <c r="C431" s="34" t="s">
        <v>139</v>
      </c>
      <c r="D431" s="121">
        <v>440.3</v>
      </c>
      <c r="E431" s="122">
        <v>70.7</v>
      </c>
      <c r="F431" s="128">
        <f>SUM(D431:E431)</f>
        <v>511</v>
      </c>
      <c r="G431" s="132"/>
    </row>
    <row r="432" spans="1:11" x14ac:dyDescent="0.25">
      <c r="A432" s="6"/>
      <c r="B432" s="124" t="s">
        <v>26</v>
      </c>
      <c r="C432" s="60">
        <v>36.020000000000003</v>
      </c>
      <c r="D432" s="125">
        <v>787.16</v>
      </c>
      <c r="E432" s="126">
        <f>E433+E434</f>
        <v>202.4</v>
      </c>
      <c r="F432" s="127">
        <f>SUM(D432:E432)</f>
        <v>989.56</v>
      </c>
      <c r="G432" s="133"/>
    </row>
    <row r="433" spans="1:10" x14ac:dyDescent="0.25">
      <c r="A433" s="120"/>
      <c r="B433" s="35" t="s">
        <v>140</v>
      </c>
      <c r="C433" s="34" t="s">
        <v>141</v>
      </c>
      <c r="D433" s="121">
        <v>427.26</v>
      </c>
      <c r="E433" s="122">
        <v>187.4</v>
      </c>
      <c r="F433" s="88">
        <f>SUM(D433:E433)</f>
        <v>614.66</v>
      </c>
      <c r="G433" s="132"/>
    </row>
    <row r="434" spans="1:10" x14ac:dyDescent="0.25">
      <c r="A434" s="120"/>
      <c r="B434" s="35" t="s">
        <v>142</v>
      </c>
      <c r="C434" s="34" t="s">
        <v>143</v>
      </c>
      <c r="D434" s="121">
        <v>359.9</v>
      </c>
      <c r="E434" s="122">
        <v>15</v>
      </c>
      <c r="F434" s="88">
        <f>SUM(D434:E434)</f>
        <v>374.9</v>
      </c>
      <c r="G434" s="132"/>
    </row>
    <row r="435" spans="1:10" x14ac:dyDescent="0.25">
      <c r="A435" s="18"/>
      <c r="B435" s="19" t="s">
        <v>27</v>
      </c>
      <c r="C435" s="20">
        <v>39.020000000000003</v>
      </c>
      <c r="D435" s="21">
        <f>D436</f>
        <v>191.59</v>
      </c>
      <c r="E435" s="21">
        <f t="shared" ref="E435:F435" si="31">E436</f>
        <v>11.25</v>
      </c>
      <c r="F435" s="21">
        <f t="shared" si="31"/>
        <v>202.84</v>
      </c>
      <c r="G435" s="134"/>
    </row>
    <row r="436" spans="1:10" ht="27" x14ac:dyDescent="0.25">
      <c r="A436" s="34"/>
      <c r="B436" s="35" t="s">
        <v>28</v>
      </c>
      <c r="C436" s="34" t="s">
        <v>97</v>
      </c>
      <c r="D436" s="36">
        <v>191.59</v>
      </c>
      <c r="E436" s="37">
        <v>11.25</v>
      </c>
      <c r="F436" s="38">
        <f>SUM(D436:E436)</f>
        <v>202.84</v>
      </c>
      <c r="G436" s="93"/>
      <c r="J436">
        <v>11.25</v>
      </c>
    </row>
    <row r="437" spans="1:10" x14ac:dyDescent="0.25">
      <c r="A437" s="40"/>
      <c r="B437" s="41"/>
      <c r="C437" s="2"/>
      <c r="D437" s="42"/>
      <c r="E437" s="43"/>
      <c r="F437" s="43"/>
      <c r="G437" s="43"/>
    </row>
    <row r="438" spans="1:10" ht="36" x14ac:dyDescent="0.25">
      <c r="A438" s="44" t="s">
        <v>29</v>
      </c>
      <c r="B438" s="45" t="s">
        <v>30</v>
      </c>
      <c r="C438" s="46" t="s">
        <v>8</v>
      </c>
      <c r="D438" s="9" t="s">
        <v>123</v>
      </c>
      <c r="E438" s="10" t="s">
        <v>10</v>
      </c>
      <c r="F438" s="9" t="s">
        <v>96</v>
      </c>
      <c r="G438" s="118"/>
    </row>
    <row r="439" spans="1:10" x14ac:dyDescent="0.25">
      <c r="A439" s="47"/>
      <c r="B439" s="48" t="s">
        <v>31</v>
      </c>
      <c r="C439" s="49">
        <v>5002</v>
      </c>
      <c r="D439" s="50">
        <v>32765.35</v>
      </c>
      <c r="E439" s="51">
        <f>E444+E455+E464+E469+E482+E496+E507+E517+E523</f>
        <v>-197.64999999999995</v>
      </c>
      <c r="F439" s="51">
        <f>D439+E439</f>
        <v>32567.699999999997</v>
      </c>
      <c r="G439" s="135"/>
    </row>
    <row r="440" spans="1:10" x14ac:dyDescent="0.25">
      <c r="A440" s="44"/>
      <c r="B440" s="45" t="s">
        <v>32</v>
      </c>
      <c r="C440" s="52">
        <v>9802</v>
      </c>
      <c r="D440" s="53">
        <v>-3437.74</v>
      </c>
      <c r="E440" s="54"/>
      <c r="F440" s="53">
        <f>D440</f>
        <v>-3437.74</v>
      </c>
      <c r="G440" s="135"/>
    </row>
    <row r="441" spans="1:10" x14ac:dyDescent="0.25">
      <c r="A441" s="44"/>
      <c r="B441" s="45"/>
      <c r="C441" s="52"/>
      <c r="D441" s="53"/>
      <c r="E441" s="54"/>
      <c r="F441" s="53"/>
      <c r="G441" s="135"/>
    </row>
    <row r="442" spans="1:10" x14ac:dyDescent="0.25">
      <c r="A442" s="47"/>
      <c r="B442" s="48" t="s">
        <v>33</v>
      </c>
      <c r="C442" s="49"/>
      <c r="D442" s="50">
        <f>D439+D440</f>
        <v>29327.61</v>
      </c>
      <c r="E442" s="51">
        <f>E439</f>
        <v>-197.64999999999995</v>
      </c>
      <c r="F442" s="51">
        <f>D442+E442</f>
        <v>29129.96</v>
      </c>
      <c r="G442" s="135"/>
    </row>
    <row r="443" spans="1:10" x14ac:dyDescent="0.25">
      <c r="A443" s="44"/>
      <c r="B443" s="45"/>
      <c r="C443" s="52"/>
      <c r="D443" s="56"/>
      <c r="E443" s="54"/>
      <c r="F443" s="54"/>
      <c r="G443" s="135"/>
    </row>
    <row r="444" spans="1:10" x14ac:dyDescent="0.25">
      <c r="A444" s="47"/>
      <c r="B444" s="48" t="s">
        <v>34</v>
      </c>
      <c r="C444" s="57">
        <v>51.02</v>
      </c>
      <c r="D444" s="50">
        <f>D445</f>
        <v>7001.41</v>
      </c>
      <c r="E444" s="50">
        <f t="shared" ref="E444:F444" si="32">E445</f>
        <v>-175.98</v>
      </c>
      <c r="F444" s="50">
        <f t="shared" si="32"/>
        <v>6825.43</v>
      </c>
      <c r="G444" s="135"/>
    </row>
    <row r="445" spans="1:10" x14ac:dyDescent="0.25">
      <c r="A445" s="47"/>
      <c r="B445" s="48" t="s">
        <v>35</v>
      </c>
      <c r="C445" s="57">
        <v>51020103</v>
      </c>
      <c r="D445" s="50">
        <v>7001.41</v>
      </c>
      <c r="E445" s="51">
        <f>E446+E452</f>
        <v>-175.98</v>
      </c>
      <c r="F445" s="51">
        <f t="shared" ref="F445:F448" si="33">SUM(D445:E445)</f>
        <v>6825.43</v>
      </c>
      <c r="G445" s="135"/>
    </row>
    <row r="446" spans="1:10" x14ac:dyDescent="0.25">
      <c r="A446" s="58"/>
      <c r="B446" s="59" t="s">
        <v>36</v>
      </c>
      <c r="C446" s="60" t="s">
        <v>144</v>
      </c>
      <c r="D446" s="66">
        <v>1761.7</v>
      </c>
      <c r="E446" s="61">
        <f>E447+E450+E449</f>
        <v>-172.79</v>
      </c>
      <c r="F446" s="61">
        <f t="shared" si="33"/>
        <v>1588.91</v>
      </c>
      <c r="G446" s="136"/>
    </row>
    <row r="447" spans="1:10" x14ac:dyDescent="0.25">
      <c r="A447" s="58"/>
      <c r="B447" s="59" t="s">
        <v>36</v>
      </c>
      <c r="C447" s="60">
        <v>2001</v>
      </c>
      <c r="D447" s="94">
        <v>970.85</v>
      </c>
      <c r="E447" s="61">
        <f>E448</f>
        <v>10</v>
      </c>
      <c r="F447" s="61">
        <f t="shared" si="33"/>
        <v>980.85</v>
      </c>
      <c r="G447" s="136"/>
    </row>
    <row r="448" spans="1:10" x14ac:dyDescent="0.25">
      <c r="A448" s="67"/>
      <c r="B448" s="63" t="s">
        <v>41</v>
      </c>
      <c r="C448" s="34">
        <v>200106</v>
      </c>
      <c r="D448" s="64">
        <v>11.3</v>
      </c>
      <c r="E448" s="64">
        <v>10</v>
      </c>
      <c r="F448" s="64">
        <f t="shared" si="33"/>
        <v>21.3</v>
      </c>
      <c r="G448" s="92"/>
    </row>
    <row r="449" spans="1:7" x14ac:dyDescent="0.25">
      <c r="A449" s="67"/>
      <c r="B449" s="59" t="s">
        <v>145</v>
      </c>
      <c r="C449" s="60">
        <v>2002</v>
      </c>
      <c r="D449" s="66">
        <v>40</v>
      </c>
      <c r="E449" s="61">
        <v>-20</v>
      </c>
      <c r="F449" s="61">
        <f t="shared" ref="F449:F450" si="34">SUM(D449:E449)</f>
        <v>20</v>
      </c>
      <c r="G449" s="92"/>
    </row>
    <row r="450" spans="1:7" x14ac:dyDescent="0.25">
      <c r="A450" s="58"/>
      <c r="B450" s="59" t="s">
        <v>146</v>
      </c>
      <c r="C450" s="60">
        <v>2012</v>
      </c>
      <c r="D450" s="61">
        <v>240</v>
      </c>
      <c r="E450" s="61">
        <v>-162.79</v>
      </c>
      <c r="F450" s="61">
        <f t="shared" si="34"/>
        <v>77.210000000000008</v>
      </c>
      <c r="G450" s="136"/>
    </row>
    <row r="451" spans="1:7" x14ac:dyDescent="0.25">
      <c r="A451" s="58"/>
      <c r="B451" s="59"/>
      <c r="C451" s="60"/>
      <c r="D451" s="61"/>
      <c r="E451" s="61"/>
      <c r="F451" s="61"/>
      <c r="G451" s="136"/>
    </row>
    <row r="452" spans="1:7" x14ac:dyDescent="0.25">
      <c r="A452" s="58"/>
      <c r="B452" s="59" t="s">
        <v>100</v>
      </c>
      <c r="C452" s="60" t="s">
        <v>101</v>
      </c>
      <c r="D452" s="94">
        <f>D453</f>
        <v>-6.04</v>
      </c>
      <c r="E452" s="94">
        <f t="shared" ref="E452:F452" si="35">E453</f>
        <v>-3.19</v>
      </c>
      <c r="F452" s="94">
        <f t="shared" si="35"/>
        <v>-9.23</v>
      </c>
      <c r="G452" s="136"/>
    </row>
    <row r="453" spans="1:7" ht="25.5" x14ac:dyDescent="0.25">
      <c r="A453" s="67"/>
      <c r="B453" s="68" t="s">
        <v>102</v>
      </c>
      <c r="C453" s="34">
        <v>850101</v>
      </c>
      <c r="D453" s="95">
        <v>-6.04</v>
      </c>
      <c r="E453" s="64">
        <v>-3.19</v>
      </c>
      <c r="F453" s="64">
        <f>SUM(D453:E453)</f>
        <v>-9.23</v>
      </c>
      <c r="G453" s="92"/>
    </row>
    <row r="454" spans="1:7" x14ac:dyDescent="0.25">
      <c r="A454" s="44"/>
      <c r="B454" s="45"/>
      <c r="C454" s="65"/>
      <c r="D454" s="56"/>
      <c r="E454" s="54"/>
      <c r="F454" s="54"/>
      <c r="G454" s="137"/>
    </row>
    <row r="455" spans="1:7" x14ac:dyDescent="0.25">
      <c r="A455" s="44"/>
      <c r="B455" s="48" t="s">
        <v>103</v>
      </c>
      <c r="C455" s="57">
        <v>54.02</v>
      </c>
      <c r="D455" s="50">
        <v>657.73</v>
      </c>
      <c r="E455" s="51">
        <f>E456</f>
        <v>-35.54</v>
      </c>
      <c r="F455" s="51">
        <f>SUM(D455:E455)</f>
        <v>622.19000000000005</v>
      </c>
      <c r="G455" s="138"/>
    </row>
    <row r="456" spans="1:7" x14ac:dyDescent="0.25">
      <c r="A456" s="104"/>
      <c r="B456" s="105" t="s">
        <v>147</v>
      </c>
      <c r="C456" s="106">
        <v>540210</v>
      </c>
      <c r="D456" s="139">
        <v>547.73</v>
      </c>
      <c r="E456" s="107">
        <f>E457+E461</f>
        <v>-35.54</v>
      </c>
      <c r="F456" s="139">
        <f>SUM(D456:E456)</f>
        <v>512.19000000000005</v>
      </c>
      <c r="G456" s="140"/>
    </row>
    <row r="457" spans="1:7" x14ac:dyDescent="0.25">
      <c r="A457" s="104"/>
      <c r="B457" s="105" t="s">
        <v>69</v>
      </c>
      <c r="C457" s="106" t="s">
        <v>70</v>
      </c>
      <c r="D457" s="107">
        <v>437.5</v>
      </c>
      <c r="E457" s="107">
        <f>E458+E459+E460</f>
        <v>-35</v>
      </c>
      <c r="F457" s="107">
        <f>SUM(D457:E457)</f>
        <v>402.5</v>
      </c>
      <c r="G457" s="140"/>
    </row>
    <row r="458" spans="1:7" x14ac:dyDescent="0.25">
      <c r="A458" s="78"/>
      <c r="B458" s="96" t="s">
        <v>117</v>
      </c>
      <c r="C458" s="24">
        <v>100101</v>
      </c>
      <c r="D458" s="25">
        <v>367.2</v>
      </c>
      <c r="E458" s="25">
        <v>-25</v>
      </c>
      <c r="F458" s="25">
        <f>SUM(D458:E458)</f>
        <v>342.2</v>
      </c>
      <c r="G458" s="140"/>
    </row>
    <row r="459" spans="1:7" x14ac:dyDescent="0.25">
      <c r="A459" s="78"/>
      <c r="B459" s="96" t="s">
        <v>148</v>
      </c>
      <c r="C459" s="24">
        <v>100105</v>
      </c>
      <c r="D459" s="25">
        <v>36.5</v>
      </c>
      <c r="E459" s="25">
        <v>-5</v>
      </c>
      <c r="F459" s="25">
        <f t="shared" ref="F459:F460" si="36">SUM(D459:E459)</f>
        <v>31.5</v>
      </c>
      <c r="G459" s="140"/>
    </row>
    <row r="460" spans="1:7" x14ac:dyDescent="0.25">
      <c r="A460" s="78"/>
      <c r="B460" s="96" t="s">
        <v>149</v>
      </c>
      <c r="C460" s="24">
        <v>100117</v>
      </c>
      <c r="D460" s="25">
        <v>22</v>
      </c>
      <c r="E460" s="25">
        <v>-5</v>
      </c>
      <c r="F460" s="25">
        <f t="shared" si="36"/>
        <v>17</v>
      </c>
      <c r="G460" s="140"/>
    </row>
    <row r="461" spans="1:7" x14ac:dyDescent="0.25">
      <c r="A461" s="104"/>
      <c r="B461" s="59" t="s">
        <v>100</v>
      </c>
      <c r="C461" s="60" t="s">
        <v>101</v>
      </c>
      <c r="D461" s="139">
        <f>D462</f>
        <v>-3.57</v>
      </c>
      <c r="E461" s="107">
        <f>E462</f>
        <v>-0.54</v>
      </c>
      <c r="F461" s="107">
        <f>F462</f>
        <v>-4.1099999999999994</v>
      </c>
      <c r="G461" s="140"/>
    </row>
    <row r="462" spans="1:7" ht="25.5" x14ac:dyDescent="0.25">
      <c r="A462" s="110"/>
      <c r="B462" s="68" t="s">
        <v>102</v>
      </c>
      <c r="C462" s="34">
        <v>850101</v>
      </c>
      <c r="D462" s="141">
        <v>-3.57</v>
      </c>
      <c r="E462" s="25">
        <v>-0.54</v>
      </c>
      <c r="F462" s="25">
        <f>SUM(D462:E462)</f>
        <v>-4.1099999999999994</v>
      </c>
      <c r="G462" s="142"/>
    </row>
    <row r="463" spans="1:7" x14ac:dyDescent="0.25">
      <c r="A463" s="67"/>
      <c r="B463" s="63"/>
      <c r="C463" s="34"/>
      <c r="D463" s="39"/>
      <c r="E463" s="64"/>
      <c r="F463" s="64"/>
      <c r="G463" s="143"/>
    </row>
    <row r="464" spans="1:7" x14ac:dyDescent="0.25">
      <c r="A464" s="44"/>
      <c r="B464" s="45" t="s">
        <v>106</v>
      </c>
      <c r="C464" s="65">
        <v>61.02</v>
      </c>
      <c r="D464" s="53">
        <v>1411.09</v>
      </c>
      <c r="E464" s="54">
        <f>E465</f>
        <v>-7.5</v>
      </c>
      <c r="F464" s="54">
        <f>E464+D464</f>
        <v>1403.59</v>
      </c>
      <c r="G464" s="137"/>
    </row>
    <row r="465" spans="1:7" x14ac:dyDescent="0.25">
      <c r="A465" s="44"/>
      <c r="B465" s="45" t="s">
        <v>107</v>
      </c>
      <c r="C465" s="65">
        <v>610205</v>
      </c>
      <c r="D465" s="53">
        <v>800.78</v>
      </c>
      <c r="E465" s="54">
        <f>E466</f>
        <v>-7.5</v>
      </c>
      <c r="F465" s="54">
        <f>E465+D465</f>
        <v>793.28</v>
      </c>
      <c r="G465" s="137"/>
    </row>
    <row r="466" spans="1:7" x14ac:dyDescent="0.25">
      <c r="A466" s="58"/>
      <c r="B466" s="59" t="s">
        <v>100</v>
      </c>
      <c r="C466" s="60" t="s">
        <v>101</v>
      </c>
      <c r="D466" s="66">
        <f>D467</f>
        <v>-14.72</v>
      </c>
      <c r="E466" s="66">
        <f t="shared" ref="E466:F466" si="37">E467</f>
        <v>-7.5</v>
      </c>
      <c r="F466" s="66">
        <f t="shared" si="37"/>
        <v>-22.22</v>
      </c>
      <c r="G466" s="144"/>
    </row>
    <row r="467" spans="1:7" ht="25.5" x14ac:dyDescent="0.25">
      <c r="A467" s="67"/>
      <c r="B467" s="68" t="s">
        <v>102</v>
      </c>
      <c r="C467" s="34">
        <v>850101</v>
      </c>
      <c r="D467" s="39">
        <v>-14.72</v>
      </c>
      <c r="E467" s="64">
        <v>-7.5</v>
      </c>
      <c r="F467" s="64">
        <f>SUM(D467:E467)</f>
        <v>-22.22</v>
      </c>
      <c r="G467" s="143"/>
    </row>
    <row r="468" spans="1:7" x14ac:dyDescent="0.25">
      <c r="A468" s="67"/>
      <c r="B468" s="63"/>
      <c r="C468" s="34"/>
      <c r="D468" s="39"/>
      <c r="E468" s="64"/>
      <c r="F468" s="64"/>
      <c r="G468" s="143"/>
    </row>
    <row r="469" spans="1:7" x14ac:dyDescent="0.25">
      <c r="A469" s="44"/>
      <c r="B469" s="45" t="s">
        <v>44</v>
      </c>
      <c r="C469" s="65">
        <v>65.02</v>
      </c>
      <c r="D469" s="53">
        <v>4425.1400000000003</v>
      </c>
      <c r="E469" s="54">
        <f>E470+E471+E472</f>
        <v>8</v>
      </c>
      <c r="F469" s="54">
        <f>SUM(D469:E469)</f>
        <v>4433.1400000000003</v>
      </c>
      <c r="G469" s="145"/>
    </row>
    <row r="470" spans="1:7" x14ac:dyDescent="0.25">
      <c r="A470" s="44"/>
      <c r="B470" s="45" t="s">
        <v>69</v>
      </c>
      <c r="C470" s="65" t="s">
        <v>70</v>
      </c>
      <c r="D470" s="53">
        <v>80</v>
      </c>
      <c r="E470" s="54">
        <f>E474</f>
        <v>18</v>
      </c>
      <c r="F470" s="54">
        <f>SUM(D470:E470)</f>
        <v>98</v>
      </c>
      <c r="G470" s="145"/>
    </row>
    <row r="471" spans="1:7" x14ac:dyDescent="0.25">
      <c r="A471" s="44"/>
      <c r="B471" s="45" t="s">
        <v>36</v>
      </c>
      <c r="C471" s="65" t="s">
        <v>37</v>
      </c>
      <c r="D471" s="53">
        <v>1084</v>
      </c>
      <c r="E471" s="54">
        <f>E476</f>
        <v>0</v>
      </c>
      <c r="F471" s="54">
        <f>SUM(D471:E471)</f>
        <v>1084</v>
      </c>
      <c r="G471" s="145"/>
    </row>
    <row r="472" spans="1:7" x14ac:dyDescent="0.25">
      <c r="A472" s="44"/>
      <c r="B472" s="45" t="s">
        <v>150</v>
      </c>
      <c r="C472" s="65" t="s">
        <v>88</v>
      </c>
      <c r="D472" s="53">
        <v>130</v>
      </c>
      <c r="E472" s="54">
        <f>E473</f>
        <v>-10</v>
      </c>
      <c r="F472" s="54">
        <f t="shared" ref="F472:F473" si="38">SUM(D472:E472)</f>
        <v>120</v>
      </c>
      <c r="G472" s="145"/>
    </row>
    <row r="473" spans="1:7" x14ac:dyDescent="0.25">
      <c r="A473" s="58"/>
      <c r="B473" s="59" t="s">
        <v>151</v>
      </c>
      <c r="C473" s="60">
        <v>65020401</v>
      </c>
      <c r="D473" s="66">
        <v>1517.03</v>
      </c>
      <c r="E473" s="61">
        <f>E479</f>
        <v>-10</v>
      </c>
      <c r="F473" s="61">
        <f t="shared" si="38"/>
        <v>1507.03</v>
      </c>
      <c r="G473" s="145"/>
    </row>
    <row r="474" spans="1:7" x14ac:dyDescent="0.25">
      <c r="A474" s="58"/>
      <c r="B474" s="59" t="s">
        <v>69</v>
      </c>
      <c r="C474" s="60" t="s">
        <v>70</v>
      </c>
      <c r="D474" s="66">
        <f>D475</f>
        <v>50</v>
      </c>
      <c r="E474" s="61">
        <f>E475</f>
        <v>18</v>
      </c>
      <c r="F474" s="61">
        <f>SUM(D474:E474)</f>
        <v>68</v>
      </c>
      <c r="G474" s="145"/>
    </row>
    <row r="475" spans="1:7" x14ac:dyDescent="0.25">
      <c r="A475" s="67"/>
      <c r="B475" s="63" t="s">
        <v>152</v>
      </c>
      <c r="C475" s="34">
        <v>100115</v>
      </c>
      <c r="D475" s="39">
        <v>50</v>
      </c>
      <c r="E475" s="64">
        <v>18</v>
      </c>
      <c r="F475" s="64">
        <f>SUM(D475:E475)</f>
        <v>68</v>
      </c>
      <c r="G475" s="145"/>
    </row>
    <row r="476" spans="1:7" x14ac:dyDescent="0.25">
      <c r="A476" s="58"/>
      <c r="B476" s="59" t="s">
        <v>36</v>
      </c>
      <c r="C476" s="60" t="s">
        <v>37</v>
      </c>
      <c r="D476" s="66">
        <v>500</v>
      </c>
      <c r="E476" s="61">
        <f>E477+E478</f>
        <v>0</v>
      </c>
      <c r="F476" s="61">
        <f>SUM(D476:E476)</f>
        <v>500</v>
      </c>
      <c r="G476" s="145"/>
    </row>
    <row r="477" spans="1:7" x14ac:dyDescent="0.25">
      <c r="A477" s="67"/>
      <c r="B477" s="63" t="s">
        <v>38</v>
      </c>
      <c r="C477" s="34">
        <v>200103</v>
      </c>
      <c r="D477" s="39">
        <v>430</v>
      </c>
      <c r="E477" s="64">
        <v>-50</v>
      </c>
      <c r="F477" s="64">
        <f>SUM(D477:E477)</f>
        <v>380</v>
      </c>
      <c r="G477" s="145"/>
    </row>
    <row r="478" spans="1:7" x14ac:dyDescent="0.25">
      <c r="A478" s="67"/>
      <c r="B478" s="63" t="s">
        <v>115</v>
      </c>
      <c r="C478" s="34">
        <v>200130</v>
      </c>
      <c r="D478" s="39">
        <v>70</v>
      </c>
      <c r="E478" s="64">
        <v>50</v>
      </c>
      <c r="F478" s="64">
        <f>SUM(D478:E478)</f>
        <v>120</v>
      </c>
      <c r="G478" s="145"/>
    </row>
    <row r="479" spans="1:7" x14ac:dyDescent="0.25">
      <c r="A479" s="44"/>
      <c r="B479" s="59" t="s">
        <v>150</v>
      </c>
      <c r="C479" s="60" t="s">
        <v>88</v>
      </c>
      <c r="D479" s="66">
        <f>D480</f>
        <v>105</v>
      </c>
      <c r="E479" s="66">
        <f t="shared" ref="E479:F479" si="39">E480</f>
        <v>-10</v>
      </c>
      <c r="F479" s="66">
        <f t="shared" si="39"/>
        <v>95</v>
      </c>
      <c r="G479" s="144"/>
    </row>
    <row r="480" spans="1:7" x14ac:dyDescent="0.25">
      <c r="A480" s="67"/>
      <c r="B480" s="63" t="s">
        <v>153</v>
      </c>
      <c r="C480" s="34">
        <v>570201</v>
      </c>
      <c r="D480" s="39">
        <v>105</v>
      </c>
      <c r="E480" s="64">
        <v>-10</v>
      </c>
      <c r="F480" s="64">
        <f>SUM(D480:E480)</f>
        <v>95</v>
      </c>
      <c r="G480" s="143"/>
    </row>
    <row r="481" spans="1:7" x14ac:dyDescent="0.25">
      <c r="A481" s="67"/>
      <c r="B481" s="63"/>
      <c r="C481" s="34"/>
      <c r="D481" s="95"/>
      <c r="E481" s="64"/>
      <c r="F481" s="64"/>
      <c r="G481" s="143"/>
    </row>
    <row r="482" spans="1:7" x14ac:dyDescent="0.25">
      <c r="A482" s="47"/>
      <c r="B482" s="48" t="s">
        <v>46</v>
      </c>
      <c r="C482" s="109">
        <v>67.02</v>
      </c>
      <c r="D482" s="55">
        <v>1964.08</v>
      </c>
      <c r="E482" s="55">
        <f>E483+E491+E493</f>
        <v>-11.280000000000001</v>
      </c>
      <c r="F482" s="55">
        <f t="shared" ref="F482:F489" si="40">SUM(D482:E482)</f>
        <v>1952.8</v>
      </c>
      <c r="G482" s="146"/>
    </row>
    <row r="483" spans="1:7" x14ac:dyDescent="0.25">
      <c r="A483" s="110"/>
      <c r="B483" s="111" t="s">
        <v>36</v>
      </c>
      <c r="C483" s="112" t="s">
        <v>37</v>
      </c>
      <c r="D483" s="113">
        <v>842.03</v>
      </c>
      <c r="E483" s="113">
        <f>E485+E488</f>
        <v>-20</v>
      </c>
      <c r="F483" s="113">
        <f t="shared" si="40"/>
        <v>822.03</v>
      </c>
      <c r="G483" s="135"/>
    </row>
    <row r="484" spans="1:7" x14ac:dyDescent="0.25">
      <c r="A484" s="110"/>
      <c r="B484" s="111" t="s">
        <v>154</v>
      </c>
      <c r="C484" s="112">
        <v>670203</v>
      </c>
      <c r="D484" s="113">
        <v>139.6</v>
      </c>
      <c r="E484" s="113">
        <f>E485</f>
        <v>-15</v>
      </c>
      <c r="F484" s="113">
        <f t="shared" si="40"/>
        <v>124.6</v>
      </c>
      <c r="G484" s="135"/>
    </row>
    <row r="485" spans="1:7" x14ac:dyDescent="0.25">
      <c r="A485" s="69"/>
      <c r="B485" s="59" t="s">
        <v>36</v>
      </c>
      <c r="C485" s="99" t="s">
        <v>37</v>
      </c>
      <c r="D485" s="71">
        <v>40</v>
      </c>
      <c r="E485" s="71">
        <f>E486</f>
        <v>-15</v>
      </c>
      <c r="F485" s="71">
        <f t="shared" si="40"/>
        <v>25</v>
      </c>
      <c r="G485" s="146"/>
    </row>
    <row r="486" spans="1:7" x14ac:dyDescent="0.25">
      <c r="A486" s="44"/>
      <c r="B486" s="63" t="s">
        <v>145</v>
      </c>
      <c r="C486" s="87">
        <v>2002</v>
      </c>
      <c r="D486" s="39">
        <v>15</v>
      </c>
      <c r="E486" s="39">
        <v>-15</v>
      </c>
      <c r="F486" s="39">
        <f t="shared" si="40"/>
        <v>0</v>
      </c>
      <c r="G486" s="147"/>
    </row>
    <row r="487" spans="1:7" x14ac:dyDescent="0.25">
      <c r="A487" s="58"/>
      <c r="B487" s="45" t="s">
        <v>114</v>
      </c>
      <c r="C487" s="65">
        <v>670306</v>
      </c>
      <c r="D487" s="53">
        <v>728.43</v>
      </c>
      <c r="E487" s="53">
        <f>E488+E491</f>
        <v>-16.28</v>
      </c>
      <c r="F487" s="113">
        <f t="shared" si="40"/>
        <v>712.15</v>
      </c>
      <c r="G487" s="135"/>
    </row>
    <row r="488" spans="1:7" x14ac:dyDescent="0.25">
      <c r="A488" s="44"/>
      <c r="B488" s="59" t="s">
        <v>36</v>
      </c>
      <c r="C488" s="99" t="s">
        <v>37</v>
      </c>
      <c r="D488" s="66">
        <v>539.03</v>
      </c>
      <c r="E488" s="66">
        <f>E489+E490</f>
        <v>-5</v>
      </c>
      <c r="F488" s="100">
        <f t="shared" si="40"/>
        <v>534.03</v>
      </c>
      <c r="G488" s="148"/>
    </row>
    <row r="489" spans="1:7" x14ac:dyDescent="0.25">
      <c r="A489" s="67"/>
      <c r="B489" s="63" t="s">
        <v>145</v>
      </c>
      <c r="C489" s="87">
        <v>2002</v>
      </c>
      <c r="D489" s="39">
        <v>19.5</v>
      </c>
      <c r="E489" s="39">
        <v>-10</v>
      </c>
      <c r="F489" s="80">
        <f t="shared" si="40"/>
        <v>9.5</v>
      </c>
      <c r="G489" s="148"/>
    </row>
    <row r="490" spans="1:7" x14ac:dyDescent="0.25">
      <c r="A490" s="67"/>
      <c r="B490" s="63" t="s">
        <v>68</v>
      </c>
      <c r="C490" s="87">
        <v>203030</v>
      </c>
      <c r="D490" s="39">
        <v>337.93</v>
      </c>
      <c r="E490" s="39">
        <v>5</v>
      </c>
      <c r="F490" s="80">
        <f>SUM(D490:E490)</f>
        <v>342.93</v>
      </c>
      <c r="G490" s="148"/>
    </row>
    <row r="491" spans="1:7" x14ac:dyDescent="0.25">
      <c r="A491" s="58"/>
      <c r="B491" s="59" t="s">
        <v>100</v>
      </c>
      <c r="C491" s="60" t="s">
        <v>119</v>
      </c>
      <c r="D491" s="66">
        <f>D492</f>
        <v>-19.600000000000001</v>
      </c>
      <c r="E491" s="66">
        <f t="shared" ref="E491:F491" si="41">E492</f>
        <v>-11.28</v>
      </c>
      <c r="F491" s="66">
        <f t="shared" si="41"/>
        <v>-30.880000000000003</v>
      </c>
      <c r="G491" s="136"/>
    </row>
    <row r="492" spans="1:7" ht="25.5" x14ac:dyDescent="0.25">
      <c r="A492" s="67"/>
      <c r="B492" s="68" t="s">
        <v>120</v>
      </c>
      <c r="C492" s="34">
        <v>850101</v>
      </c>
      <c r="D492" s="39">
        <v>-19.600000000000001</v>
      </c>
      <c r="E492" s="39">
        <v>-11.28</v>
      </c>
      <c r="F492" s="39">
        <f>SUM(D492:E492)</f>
        <v>-30.880000000000003</v>
      </c>
      <c r="G492" s="92"/>
    </row>
    <row r="493" spans="1:7" x14ac:dyDescent="0.25">
      <c r="A493" s="67"/>
      <c r="B493" s="72" t="s">
        <v>155</v>
      </c>
      <c r="C493" s="60">
        <v>670600</v>
      </c>
      <c r="D493" s="66">
        <v>158.05000000000001</v>
      </c>
      <c r="E493" s="66">
        <f>E494</f>
        <v>20</v>
      </c>
      <c r="F493" s="66">
        <f>SUM(D493:E493)</f>
        <v>178.05</v>
      </c>
      <c r="G493" s="92"/>
    </row>
    <row r="494" spans="1:7" x14ac:dyDescent="0.25">
      <c r="A494" s="67"/>
      <c r="B494" s="72" t="s">
        <v>156</v>
      </c>
      <c r="C494" s="60">
        <v>5912</v>
      </c>
      <c r="D494" s="66">
        <v>158.05000000000001</v>
      </c>
      <c r="E494" s="66">
        <v>20</v>
      </c>
      <c r="F494" s="66">
        <f>SUM(D494:E494)</f>
        <v>178.05</v>
      </c>
      <c r="G494" s="92"/>
    </row>
    <row r="495" spans="1:7" x14ac:dyDescent="0.25">
      <c r="A495" s="67"/>
      <c r="B495" s="68"/>
      <c r="C495" s="34"/>
      <c r="D495" s="39"/>
      <c r="E495" s="39"/>
      <c r="F495" s="39"/>
      <c r="G495" s="92"/>
    </row>
    <row r="496" spans="1:7" x14ac:dyDescent="0.25">
      <c r="A496" s="44"/>
      <c r="B496" s="84" t="s">
        <v>85</v>
      </c>
      <c r="C496" s="65">
        <v>68.02</v>
      </c>
      <c r="D496" s="53">
        <v>4945.7700000000004</v>
      </c>
      <c r="E496" s="53">
        <f>E497+E498</f>
        <v>-56</v>
      </c>
      <c r="F496" s="53">
        <f>SUM(D496:E496)</f>
        <v>4889.7700000000004</v>
      </c>
      <c r="G496" s="92"/>
    </row>
    <row r="497" spans="1:7" x14ac:dyDescent="0.25">
      <c r="A497" s="44"/>
      <c r="B497" s="84" t="s">
        <v>69</v>
      </c>
      <c r="C497" s="65" t="s">
        <v>70</v>
      </c>
      <c r="D497" s="53">
        <v>2570.42</v>
      </c>
      <c r="E497" s="53">
        <f>E500</f>
        <v>-41</v>
      </c>
      <c r="F497" s="53">
        <f t="shared" ref="F497:F498" si="42">SUM(D497:E497)</f>
        <v>2529.42</v>
      </c>
      <c r="G497" s="92"/>
    </row>
    <row r="498" spans="1:7" x14ac:dyDescent="0.25">
      <c r="A498" s="44"/>
      <c r="B498" s="84" t="s">
        <v>157</v>
      </c>
      <c r="C498" s="65" t="s">
        <v>88</v>
      </c>
      <c r="D498" s="53">
        <v>2347.5</v>
      </c>
      <c r="E498" s="53">
        <f>E504</f>
        <v>-15</v>
      </c>
      <c r="F498" s="53">
        <f t="shared" si="42"/>
        <v>2332.5</v>
      </c>
      <c r="G498" s="92"/>
    </row>
    <row r="499" spans="1:7" x14ac:dyDescent="0.25">
      <c r="A499" s="44"/>
      <c r="B499" s="84" t="s">
        <v>86</v>
      </c>
      <c r="C499" s="65">
        <v>68020502</v>
      </c>
      <c r="D499" s="53">
        <v>4258.33</v>
      </c>
      <c r="E499" s="53">
        <f>E500+E504</f>
        <v>-56</v>
      </c>
      <c r="F499" s="53">
        <f>SUM(D499:E499)</f>
        <v>4202.33</v>
      </c>
      <c r="G499" s="92"/>
    </row>
    <row r="500" spans="1:7" x14ac:dyDescent="0.25">
      <c r="A500" s="44"/>
      <c r="B500" s="84" t="s">
        <v>116</v>
      </c>
      <c r="C500" s="65" t="s">
        <v>70</v>
      </c>
      <c r="D500" s="53">
        <v>2156.7199999999998</v>
      </c>
      <c r="E500" s="53">
        <f>E501+E502+E503</f>
        <v>-41</v>
      </c>
      <c r="F500" s="53">
        <f>SUM(D500:E500)</f>
        <v>2115.7199999999998</v>
      </c>
      <c r="G500" s="92"/>
    </row>
    <row r="501" spans="1:7" x14ac:dyDescent="0.25">
      <c r="A501" s="67"/>
      <c r="B501" s="68" t="s">
        <v>117</v>
      </c>
      <c r="C501" s="34">
        <v>100101</v>
      </c>
      <c r="D501" s="39">
        <v>1940</v>
      </c>
      <c r="E501" s="39">
        <v>-25</v>
      </c>
      <c r="F501" s="39">
        <f>SUM(D501:E501)</f>
        <v>1915</v>
      </c>
      <c r="G501" s="92"/>
    </row>
    <row r="502" spans="1:7" x14ac:dyDescent="0.25">
      <c r="A502" s="67"/>
      <c r="B502" s="68" t="s">
        <v>149</v>
      </c>
      <c r="C502" s="34">
        <v>100117</v>
      </c>
      <c r="D502" s="39">
        <v>162.91999999999999</v>
      </c>
      <c r="E502" s="39">
        <v>-13.5</v>
      </c>
      <c r="F502" s="39">
        <f t="shared" ref="F502:F503" si="43">SUM(D502:E502)</f>
        <v>149.41999999999999</v>
      </c>
      <c r="G502" s="92"/>
    </row>
    <row r="503" spans="1:7" x14ac:dyDescent="0.25">
      <c r="A503" s="67"/>
      <c r="B503" s="68" t="s">
        <v>158</v>
      </c>
      <c r="C503" s="34">
        <v>100307</v>
      </c>
      <c r="D503" s="39">
        <v>49</v>
      </c>
      <c r="E503" s="39">
        <v>-2.5</v>
      </c>
      <c r="F503" s="39">
        <f t="shared" si="43"/>
        <v>46.5</v>
      </c>
      <c r="G503" s="92"/>
    </row>
    <row r="504" spans="1:7" x14ac:dyDescent="0.25">
      <c r="A504" s="58"/>
      <c r="B504" s="72" t="s">
        <v>87</v>
      </c>
      <c r="C504" s="60" t="s">
        <v>88</v>
      </c>
      <c r="D504" s="66">
        <f>D505</f>
        <v>2112.5</v>
      </c>
      <c r="E504" s="66">
        <f t="shared" ref="E504:F504" si="44">E505</f>
        <v>-15</v>
      </c>
      <c r="F504" s="66">
        <f t="shared" si="44"/>
        <v>2097.5</v>
      </c>
      <c r="G504" s="92"/>
    </row>
    <row r="505" spans="1:7" x14ac:dyDescent="0.25">
      <c r="A505" s="67"/>
      <c r="B505" s="68" t="s">
        <v>89</v>
      </c>
      <c r="C505" s="34">
        <v>570201</v>
      </c>
      <c r="D505" s="39">
        <v>2112.5</v>
      </c>
      <c r="E505" s="39">
        <v>-15</v>
      </c>
      <c r="F505" s="39">
        <f>SUM(D505:E505)</f>
        <v>2097.5</v>
      </c>
      <c r="G505" s="92"/>
    </row>
    <row r="506" spans="1:7" x14ac:dyDescent="0.25">
      <c r="A506" s="67"/>
      <c r="B506" s="68"/>
      <c r="C506" s="34"/>
      <c r="D506" s="39"/>
      <c r="E506" s="39"/>
      <c r="F506" s="39"/>
      <c r="G506" s="92"/>
    </row>
    <row r="507" spans="1:7" x14ac:dyDescent="0.25">
      <c r="A507" s="47"/>
      <c r="B507" s="74" t="s">
        <v>159</v>
      </c>
      <c r="C507" s="75" t="s">
        <v>160</v>
      </c>
      <c r="D507" s="76">
        <v>7459.89</v>
      </c>
      <c r="E507" s="76">
        <f>E508+E509</f>
        <v>-6.75</v>
      </c>
      <c r="F507" s="77">
        <f>SUM(D507:E507)</f>
        <v>7453.14</v>
      </c>
      <c r="G507" s="149"/>
    </row>
    <row r="508" spans="1:7" x14ac:dyDescent="0.25">
      <c r="A508" s="47"/>
      <c r="B508" s="70" t="s">
        <v>80</v>
      </c>
      <c r="C508" s="150" t="s">
        <v>37</v>
      </c>
      <c r="D508" s="151">
        <v>607.5</v>
      </c>
      <c r="E508" s="151">
        <f>E511</f>
        <v>-18</v>
      </c>
      <c r="F508" s="152"/>
      <c r="G508" s="149"/>
    </row>
    <row r="509" spans="1:7" x14ac:dyDescent="0.25">
      <c r="A509" s="47"/>
      <c r="B509" s="72" t="s">
        <v>161</v>
      </c>
      <c r="C509" s="153" t="s">
        <v>162</v>
      </c>
      <c r="D509" s="66">
        <v>626.78</v>
      </c>
      <c r="E509" s="154">
        <f>E513</f>
        <v>11.25</v>
      </c>
      <c r="F509" s="155">
        <f t="shared" ref="F509:F515" si="45">SUM(D509:E509)</f>
        <v>638.03</v>
      </c>
      <c r="G509" s="156"/>
    </row>
    <row r="510" spans="1:7" x14ac:dyDescent="0.25">
      <c r="A510" s="47"/>
      <c r="B510" s="72" t="s">
        <v>163</v>
      </c>
      <c r="C510" s="153" t="s">
        <v>164</v>
      </c>
      <c r="D510" s="66">
        <v>315.39999999999998</v>
      </c>
      <c r="E510" s="154">
        <f>E511</f>
        <v>-18</v>
      </c>
      <c r="F510" s="155">
        <f t="shared" si="45"/>
        <v>297.39999999999998</v>
      </c>
      <c r="G510" s="156"/>
    </row>
    <row r="511" spans="1:7" x14ac:dyDescent="0.25">
      <c r="A511" s="69"/>
      <c r="B511" s="72" t="s">
        <v>36</v>
      </c>
      <c r="C511" s="153" t="s">
        <v>37</v>
      </c>
      <c r="D511" s="66">
        <v>105.4</v>
      </c>
      <c r="E511" s="154">
        <f>E512</f>
        <v>-18</v>
      </c>
      <c r="F511" s="155">
        <f t="shared" si="45"/>
        <v>87.4</v>
      </c>
      <c r="G511" s="156"/>
    </row>
    <row r="512" spans="1:7" x14ac:dyDescent="0.25">
      <c r="A512" s="157"/>
      <c r="B512" s="68" t="s">
        <v>145</v>
      </c>
      <c r="C512" s="158" t="s">
        <v>165</v>
      </c>
      <c r="D512" s="39">
        <v>18</v>
      </c>
      <c r="E512" s="159">
        <v>-18</v>
      </c>
      <c r="F512" s="160">
        <f t="shared" si="45"/>
        <v>0</v>
      </c>
      <c r="G512" s="156"/>
    </row>
    <row r="513" spans="1:14" x14ac:dyDescent="0.25">
      <c r="A513" s="47"/>
      <c r="B513" s="74" t="s">
        <v>166</v>
      </c>
      <c r="C513" s="75" t="s">
        <v>167</v>
      </c>
      <c r="D513" s="76">
        <v>234.48</v>
      </c>
      <c r="E513" s="76">
        <f>E514</f>
        <v>11.25</v>
      </c>
      <c r="F513" s="77">
        <f t="shared" si="45"/>
        <v>245.73</v>
      </c>
      <c r="G513" s="149"/>
    </row>
    <row r="514" spans="1:14" x14ac:dyDescent="0.25">
      <c r="A514" s="58"/>
      <c r="B514" s="72" t="s">
        <v>161</v>
      </c>
      <c r="C514" s="153" t="s">
        <v>162</v>
      </c>
      <c r="D514" s="66">
        <v>220.98</v>
      </c>
      <c r="E514" s="154">
        <f>E515</f>
        <v>11.25</v>
      </c>
      <c r="F514" s="155">
        <f t="shared" si="45"/>
        <v>232.23</v>
      </c>
      <c r="G514" s="156"/>
    </row>
    <row r="515" spans="1:14" ht="38.25" x14ac:dyDescent="0.25">
      <c r="A515" s="58"/>
      <c r="B515" s="68" t="s">
        <v>168</v>
      </c>
      <c r="C515" s="158" t="s">
        <v>169</v>
      </c>
      <c r="D515" s="39">
        <v>220.98</v>
      </c>
      <c r="E515" s="159">
        <v>11.25</v>
      </c>
      <c r="F515" s="160">
        <f t="shared" si="45"/>
        <v>232.23</v>
      </c>
      <c r="G515" s="161"/>
    </row>
    <row r="516" spans="1:14" x14ac:dyDescent="0.25">
      <c r="A516" s="58"/>
      <c r="B516" s="68"/>
      <c r="C516" s="158"/>
      <c r="D516" s="39"/>
      <c r="E516" s="159"/>
      <c r="F516" s="160"/>
      <c r="G516" s="161"/>
    </row>
    <row r="517" spans="1:14" x14ac:dyDescent="0.25">
      <c r="A517" s="47"/>
      <c r="B517" s="48" t="s">
        <v>170</v>
      </c>
      <c r="C517" s="49">
        <v>74.02</v>
      </c>
      <c r="D517" s="55">
        <v>777.32</v>
      </c>
      <c r="E517" s="55">
        <f>E518</f>
        <v>187.4</v>
      </c>
      <c r="F517" s="55">
        <f>SUM(D517:E517)</f>
        <v>964.72</v>
      </c>
      <c r="G517" s="146"/>
    </row>
    <row r="518" spans="1:14" x14ac:dyDescent="0.25">
      <c r="A518" s="110"/>
      <c r="B518" s="45" t="s">
        <v>36</v>
      </c>
      <c r="C518" s="52" t="s">
        <v>37</v>
      </c>
      <c r="D518" s="113">
        <v>647.32000000000005</v>
      </c>
      <c r="E518" s="113">
        <f>E521</f>
        <v>187.4</v>
      </c>
      <c r="F518" s="113">
        <f>SUM(D518:E518)</f>
        <v>834.72</v>
      </c>
      <c r="G518" s="135"/>
    </row>
    <row r="519" spans="1:14" x14ac:dyDescent="0.25">
      <c r="A519" s="110"/>
      <c r="B519" s="45" t="s">
        <v>171</v>
      </c>
      <c r="C519" s="52">
        <v>74020501</v>
      </c>
      <c r="D519" s="113">
        <f>D520</f>
        <v>506.56</v>
      </c>
      <c r="E519" s="113">
        <f t="shared" ref="E519:F519" si="46">E520</f>
        <v>187.4</v>
      </c>
      <c r="F519" s="113">
        <f t="shared" si="46"/>
        <v>693.96</v>
      </c>
      <c r="G519" s="135"/>
    </row>
    <row r="520" spans="1:14" x14ac:dyDescent="0.25">
      <c r="A520" s="110"/>
      <c r="B520" s="45" t="s">
        <v>36</v>
      </c>
      <c r="C520" s="52" t="s">
        <v>37</v>
      </c>
      <c r="D520" s="113">
        <v>506.56</v>
      </c>
      <c r="E520" s="113">
        <f>E521</f>
        <v>187.4</v>
      </c>
      <c r="F520" s="113">
        <f t="shared" ref="F520:F521" si="47">SUM(D520:E520)</f>
        <v>693.96</v>
      </c>
      <c r="G520" s="135"/>
    </row>
    <row r="521" spans="1:14" x14ac:dyDescent="0.25">
      <c r="A521" s="78"/>
      <c r="B521" s="63" t="s">
        <v>39</v>
      </c>
      <c r="C521" s="79">
        <v>200104</v>
      </c>
      <c r="D521" s="80">
        <v>486.56</v>
      </c>
      <c r="E521" s="80">
        <v>187.4</v>
      </c>
      <c r="F521" s="80">
        <f t="shared" si="47"/>
        <v>673.96</v>
      </c>
      <c r="G521" s="147"/>
    </row>
    <row r="522" spans="1:14" x14ac:dyDescent="0.25">
      <c r="A522" s="78"/>
      <c r="B522" s="63"/>
      <c r="C522" s="79"/>
      <c r="D522" s="80"/>
      <c r="E522" s="80"/>
      <c r="F522" s="80"/>
      <c r="G522" s="147"/>
    </row>
    <row r="523" spans="1:14" x14ac:dyDescent="0.25">
      <c r="A523" s="47"/>
      <c r="B523" s="74" t="s">
        <v>172</v>
      </c>
      <c r="C523" s="75" t="s">
        <v>173</v>
      </c>
      <c r="D523" s="76">
        <v>2357.9899999999998</v>
      </c>
      <c r="E523" s="76">
        <f>E524</f>
        <v>-100</v>
      </c>
      <c r="F523" s="77">
        <f>SUM(D523:E523)</f>
        <v>2257.9899999999998</v>
      </c>
      <c r="G523" s="149"/>
    </row>
    <row r="524" spans="1:14" ht="14.25" customHeight="1" x14ac:dyDescent="0.25">
      <c r="A524" s="47"/>
      <c r="B524" s="74" t="s">
        <v>80</v>
      </c>
      <c r="C524" s="75" t="s">
        <v>37</v>
      </c>
      <c r="D524" s="76">
        <v>462.4</v>
      </c>
      <c r="E524" s="76">
        <f>E525</f>
        <v>-100</v>
      </c>
      <c r="F524" s="76">
        <f>SUM(D524:E524)</f>
        <v>362.4</v>
      </c>
      <c r="G524" s="149"/>
    </row>
    <row r="525" spans="1:14" x14ac:dyDescent="0.25">
      <c r="A525" s="44"/>
      <c r="B525" s="162" t="s">
        <v>174</v>
      </c>
      <c r="C525" s="163" t="s">
        <v>175</v>
      </c>
      <c r="D525" s="53">
        <v>627.4</v>
      </c>
      <c r="E525" s="164">
        <f>E526</f>
        <v>-100</v>
      </c>
      <c r="F525" s="165">
        <f>SUM(D525:E525)</f>
        <v>527.4</v>
      </c>
      <c r="G525" s="166"/>
    </row>
    <row r="526" spans="1:14" x14ac:dyDescent="0.25">
      <c r="A526" s="58"/>
      <c r="B526" s="72" t="s">
        <v>80</v>
      </c>
      <c r="C526" s="153" t="s">
        <v>37</v>
      </c>
      <c r="D526" s="66">
        <v>377.4</v>
      </c>
      <c r="E526" s="154">
        <f>E527</f>
        <v>-100</v>
      </c>
      <c r="F526" s="155">
        <f>SUM(D526:E526)</f>
        <v>277.39999999999998</v>
      </c>
      <c r="G526" s="156"/>
      <c r="J526" s="3" t="s">
        <v>61</v>
      </c>
      <c r="K526" s="3"/>
      <c r="L526" s="3"/>
      <c r="M526" s="2" t="s">
        <v>62</v>
      </c>
      <c r="N526" s="2"/>
    </row>
    <row r="527" spans="1:14" x14ac:dyDescent="0.25">
      <c r="A527" s="58"/>
      <c r="B527" s="68" t="s">
        <v>145</v>
      </c>
      <c r="C527" s="158" t="s">
        <v>165</v>
      </c>
      <c r="D527" s="39">
        <v>200</v>
      </c>
      <c r="E527" s="159">
        <v>-100</v>
      </c>
      <c r="F527" s="160">
        <f>SUM(D527:E527)</f>
        <v>100</v>
      </c>
      <c r="G527" s="161"/>
      <c r="J527" s="3" t="s">
        <v>63</v>
      </c>
      <c r="K527" s="3"/>
      <c r="L527" s="3"/>
      <c r="M527" s="2" t="s">
        <v>64</v>
      </c>
      <c r="N527" s="2"/>
    </row>
    <row r="528" spans="1:14" x14ac:dyDescent="0.25">
      <c r="A528" s="44"/>
      <c r="B528" s="59"/>
      <c r="C528" s="81"/>
      <c r="D528" s="82"/>
      <c r="E528" s="82"/>
      <c r="F528" s="82"/>
      <c r="G528" s="167"/>
    </row>
    <row r="529" spans="1:13" x14ac:dyDescent="0.25">
      <c r="A529" s="58"/>
      <c r="B529" s="63"/>
      <c r="C529" s="79"/>
      <c r="D529" s="64"/>
      <c r="E529" s="83"/>
      <c r="F529" s="83"/>
      <c r="G529" s="168"/>
    </row>
    <row r="530" spans="1:13" x14ac:dyDescent="0.25">
      <c r="I530" s="169" t="s">
        <v>90</v>
      </c>
      <c r="J530" s="170"/>
      <c r="K530" s="170"/>
      <c r="L530" s="170" t="s">
        <v>91</v>
      </c>
      <c r="M530" s="170"/>
    </row>
    <row r="531" spans="1:13" x14ac:dyDescent="0.25">
      <c r="B531" s="169" t="s">
        <v>90</v>
      </c>
      <c r="C531" s="170"/>
      <c r="D531" s="170"/>
      <c r="E531" s="170" t="s">
        <v>91</v>
      </c>
      <c r="F531" s="170"/>
      <c r="I531" s="169" t="s">
        <v>176</v>
      </c>
      <c r="J531" s="170"/>
      <c r="K531" s="170"/>
      <c r="L531" s="170" t="s">
        <v>93</v>
      </c>
      <c r="M531" s="170"/>
    </row>
    <row r="532" spans="1:13" x14ac:dyDescent="0.25">
      <c r="B532" s="169" t="s">
        <v>92</v>
      </c>
      <c r="C532" s="170"/>
      <c r="D532" s="170"/>
      <c r="E532" s="170" t="s">
        <v>93</v>
      </c>
      <c r="F532" s="170"/>
      <c r="I532" s="171"/>
      <c r="J532" s="170"/>
      <c r="K532" s="170"/>
      <c r="L532" s="170" t="s">
        <v>94</v>
      </c>
      <c r="M532" s="170"/>
    </row>
    <row r="533" spans="1:13" x14ac:dyDescent="0.25">
      <c r="B533" s="171"/>
      <c r="C533" s="170"/>
      <c r="D533" s="170"/>
      <c r="E533" s="170" t="s">
        <v>94</v>
      </c>
      <c r="F533" s="170"/>
    </row>
    <row r="553" spans="1:7" ht="15.75" x14ac:dyDescent="0.25">
      <c r="A553" s="1" t="s">
        <v>0</v>
      </c>
      <c r="B553" s="1"/>
      <c r="C553" s="2" t="s">
        <v>177</v>
      </c>
      <c r="D553" s="2"/>
      <c r="E553" s="3"/>
      <c r="F553"/>
    </row>
    <row r="554" spans="1:7" ht="15.75" x14ac:dyDescent="0.25">
      <c r="A554" s="1" t="s">
        <v>2</v>
      </c>
      <c r="B554" s="1"/>
      <c r="C554" s="2"/>
    </row>
    <row r="555" spans="1:7" ht="15.75" x14ac:dyDescent="0.25">
      <c r="A555" s="1" t="s">
        <v>3</v>
      </c>
      <c r="B555" s="1"/>
      <c r="C555" s="2"/>
      <c r="D555" s="2"/>
      <c r="E555" s="2"/>
    </row>
    <row r="556" spans="1:7" ht="18.75" x14ac:dyDescent="0.25">
      <c r="A556" s="337" t="s">
        <v>4</v>
      </c>
      <c r="B556" s="337"/>
      <c r="C556" s="337"/>
      <c r="D556" s="337"/>
      <c r="E556" s="337"/>
      <c r="F556" s="337"/>
      <c r="G556" s="337"/>
    </row>
    <row r="557" spans="1:7" ht="18.75" x14ac:dyDescent="0.3">
      <c r="A557" s="2"/>
      <c r="B557" s="4"/>
      <c r="C557" s="5"/>
      <c r="D557" s="5"/>
      <c r="E557" s="5"/>
      <c r="F557" s="5" t="s">
        <v>5</v>
      </c>
    </row>
    <row r="558" spans="1:7" ht="36" x14ac:dyDescent="0.25">
      <c r="A558" s="6" t="s">
        <v>6</v>
      </c>
      <c r="B558" s="7" t="s">
        <v>7</v>
      </c>
      <c r="C558" s="8" t="s">
        <v>8</v>
      </c>
      <c r="D558" s="9" t="s">
        <v>178</v>
      </c>
      <c r="E558" s="10" t="s">
        <v>179</v>
      </c>
      <c r="F558" s="10" t="s">
        <v>10</v>
      </c>
      <c r="G558" s="9" t="s">
        <v>123</v>
      </c>
    </row>
    <row r="559" spans="1:7" x14ac:dyDescent="0.25">
      <c r="A559" s="11" t="s">
        <v>12</v>
      </c>
      <c r="B559" s="12" t="s">
        <v>13</v>
      </c>
      <c r="C559" s="13">
        <v>102</v>
      </c>
      <c r="D559" s="14">
        <v>29289.03</v>
      </c>
      <c r="E559" s="15">
        <f>E561+E563+E565+E570</f>
        <v>38.58</v>
      </c>
      <c r="F559" s="16"/>
      <c r="G559" s="16">
        <f>D559+E559</f>
        <v>29327.61</v>
      </c>
    </row>
    <row r="560" spans="1:7" x14ac:dyDescent="0.25">
      <c r="A560" s="120"/>
      <c r="B560" s="35"/>
      <c r="C560" s="34"/>
      <c r="D560" s="121"/>
      <c r="E560" s="122"/>
      <c r="F560" s="87"/>
      <c r="G560" s="87"/>
    </row>
    <row r="561" spans="1:7" x14ac:dyDescent="0.25">
      <c r="A561" s="6"/>
      <c r="B561" s="124" t="s">
        <v>22</v>
      </c>
      <c r="C561" s="60">
        <v>30.02</v>
      </c>
      <c r="D561" s="125">
        <v>504.72</v>
      </c>
      <c r="E561" s="126">
        <f>E562</f>
        <v>-51.09</v>
      </c>
      <c r="F561" s="126">
        <f t="shared" ref="F561:G561" si="48">F562</f>
        <v>0</v>
      </c>
      <c r="G561" s="126">
        <f t="shared" si="48"/>
        <v>453.63</v>
      </c>
    </row>
    <row r="562" spans="1:7" ht="27" x14ac:dyDescent="0.25">
      <c r="A562" s="120"/>
      <c r="B562" s="35" t="s">
        <v>131</v>
      </c>
      <c r="C562" s="34">
        <v>30020530</v>
      </c>
      <c r="D562" s="121">
        <v>504.72</v>
      </c>
      <c r="E562" s="122">
        <v>-51.09</v>
      </c>
      <c r="F562" s="87"/>
      <c r="G562" s="88">
        <f>SUM(D562:F562)</f>
        <v>453.63</v>
      </c>
    </row>
    <row r="563" spans="1:7" x14ac:dyDescent="0.25">
      <c r="A563" s="6"/>
      <c r="B563" s="124" t="s">
        <v>134</v>
      </c>
      <c r="C563" s="60">
        <v>33.020000000000003</v>
      </c>
      <c r="D563" s="125">
        <v>250.01</v>
      </c>
      <c r="E563" s="126">
        <f>E564</f>
        <v>51.09</v>
      </c>
      <c r="F563" s="126">
        <f t="shared" ref="F563:G563" si="49">F564</f>
        <v>0</v>
      </c>
      <c r="G563" s="126">
        <f t="shared" si="49"/>
        <v>301.10000000000002</v>
      </c>
    </row>
    <row r="564" spans="1:7" x14ac:dyDescent="0.25">
      <c r="A564" s="120"/>
      <c r="B564" s="35" t="s">
        <v>135</v>
      </c>
      <c r="C564" s="34">
        <v>330250</v>
      </c>
      <c r="D564" s="121">
        <v>250.01</v>
      </c>
      <c r="E564" s="122">
        <v>51.09</v>
      </c>
      <c r="F564" s="87"/>
      <c r="G564" s="88">
        <f>SUM(D564:F564)</f>
        <v>301.10000000000002</v>
      </c>
    </row>
    <row r="565" spans="1:7" x14ac:dyDescent="0.25">
      <c r="A565" s="6"/>
      <c r="B565" s="124" t="s">
        <v>26</v>
      </c>
      <c r="C565" s="60">
        <v>36.020000000000003</v>
      </c>
      <c r="D565" s="125">
        <v>771.16</v>
      </c>
      <c r="E565" s="126">
        <f>E566</f>
        <v>16</v>
      </c>
      <c r="F565" s="99"/>
      <c r="G565" s="127">
        <f>SUM(D565:F565)</f>
        <v>787.16</v>
      </c>
    </row>
    <row r="566" spans="1:7" x14ac:dyDescent="0.25">
      <c r="A566" s="120"/>
      <c r="B566" s="35" t="s">
        <v>140</v>
      </c>
      <c r="C566" s="34" t="s">
        <v>141</v>
      </c>
      <c r="D566" s="121">
        <v>411.26</v>
      </c>
      <c r="E566" s="122">
        <v>16</v>
      </c>
      <c r="F566" s="87"/>
      <c r="G566" s="88">
        <f>SUM(D566:F566)</f>
        <v>427.26</v>
      </c>
    </row>
    <row r="567" spans="1:7" x14ac:dyDescent="0.25">
      <c r="A567" s="6"/>
      <c r="B567" s="124" t="s">
        <v>180</v>
      </c>
      <c r="C567" s="60">
        <v>37.020000000000003</v>
      </c>
      <c r="D567" s="125">
        <f>D568+D569</f>
        <v>0</v>
      </c>
      <c r="E567" s="126">
        <f>E568+E569</f>
        <v>0</v>
      </c>
      <c r="F567" s="99"/>
      <c r="G567" s="127">
        <f>G568+G569</f>
        <v>0</v>
      </c>
    </row>
    <row r="568" spans="1:7" ht="25.5" x14ac:dyDescent="0.25">
      <c r="A568" s="120"/>
      <c r="B568" s="172" t="s">
        <v>181</v>
      </c>
      <c r="C568" s="34">
        <v>370203</v>
      </c>
      <c r="D568" s="121">
        <v>-530.38</v>
      </c>
      <c r="E568" s="122">
        <v>100</v>
      </c>
      <c r="F568" s="87"/>
      <c r="G568" s="128">
        <f>SUM(D568:F568)</f>
        <v>-430.38</v>
      </c>
    </row>
    <row r="569" spans="1:7" x14ac:dyDescent="0.25">
      <c r="A569" s="120"/>
      <c r="B569" s="172" t="s">
        <v>182</v>
      </c>
      <c r="C569" s="34">
        <v>370204</v>
      </c>
      <c r="D569" s="121">
        <v>530.38</v>
      </c>
      <c r="E569" s="122">
        <v>-100</v>
      </c>
      <c r="F569" s="87"/>
      <c r="G569" s="88">
        <f>SUM(D569:F569)</f>
        <v>430.38</v>
      </c>
    </row>
    <row r="570" spans="1:7" x14ac:dyDescent="0.25">
      <c r="A570" s="18"/>
      <c r="B570" s="19" t="s">
        <v>27</v>
      </c>
      <c r="C570" s="20">
        <v>39.020000000000003</v>
      </c>
      <c r="D570" s="21">
        <f>D571</f>
        <v>169.01</v>
      </c>
      <c r="E570" s="21">
        <f t="shared" ref="E570" si="50">E571</f>
        <v>22.58</v>
      </c>
      <c r="F570" s="173"/>
      <c r="G570" s="173">
        <f>SUM(D570:F570)</f>
        <v>191.58999999999997</v>
      </c>
    </row>
    <row r="571" spans="1:7" ht="27" x14ac:dyDescent="0.25">
      <c r="A571" s="34"/>
      <c r="B571" s="35" t="s">
        <v>28</v>
      </c>
      <c r="C571" s="34" t="s">
        <v>97</v>
      </c>
      <c r="D571" s="36">
        <v>169.01</v>
      </c>
      <c r="E571" s="37">
        <v>22.58</v>
      </c>
      <c r="F571" s="38"/>
      <c r="G571" s="38">
        <f>SUM(D571:F571)</f>
        <v>191.58999999999997</v>
      </c>
    </row>
    <row r="572" spans="1:7" x14ac:dyDescent="0.25">
      <c r="A572" s="40"/>
      <c r="B572" s="41"/>
      <c r="C572" s="2"/>
      <c r="D572" s="42"/>
      <c r="E572" s="43"/>
      <c r="F572" s="43"/>
      <c r="G572" s="43"/>
    </row>
    <row r="573" spans="1:7" ht="36" x14ac:dyDescent="0.25">
      <c r="A573" s="44" t="s">
        <v>29</v>
      </c>
      <c r="B573" s="45" t="s">
        <v>30</v>
      </c>
      <c r="C573" s="46" t="s">
        <v>8</v>
      </c>
      <c r="D573" s="9" t="s">
        <v>178</v>
      </c>
      <c r="E573" s="10" t="s">
        <v>179</v>
      </c>
      <c r="F573" s="10" t="s">
        <v>10</v>
      </c>
      <c r="G573" s="9" t="s">
        <v>123</v>
      </c>
    </row>
    <row r="574" spans="1:7" x14ac:dyDescent="0.25">
      <c r="A574" s="47"/>
      <c r="B574" s="48" t="s">
        <v>31</v>
      </c>
      <c r="C574" s="49">
        <v>5002</v>
      </c>
      <c r="D574" s="50">
        <v>32726.77</v>
      </c>
      <c r="E574" s="51">
        <f>E577</f>
        <v>38.579999999999984</v>
      </c>
      <c r="F574" s="51">
        <f>F577</f>
        <v>0</v>
      </c>
      <c r="G574" s="55">
        <f>D574+E574</f>
        <v>32765.350000000002</v>
      </c>
    </row>
    <row r="575" spans="1:7" x14ac:dyDescent="0.25">
      <c r="A575" s="44"/>
      <c r="B575" s="45" t="s">
        <v>32</v>
      </c>
      <c r="C575" s="52">
        <v>9802</v>
      </c>
      <c r="D575" s="53">
        <v>-3437.74</v>
      </c>
      <c r="E575" s="54"/>
      <c r="F575" s="53"/>
      <c r="G575" s="53">
        <f>D575</f>
        <v>-3437.74</v>
      </c>
    </row>
    <row r="576" spans="1:7" x14ac:dyDescent="0.25">
      <c r="A576" s="44"/>
      <c r="B576" s="45"/>
      <c r="C576" s="52"/>
      <c r="D576" s="53"/>
      <c r="E576" s="54"/>
      <c r="F576" s="53"/>
      <c r="G576" s="53"/>
    </row>
    <row r="577" spans="1:7" x14ac:dyDescent="0.25">
      <c r="A577" s="47"/>
      <c r="B577" s="48" t="s">
        <v>33</v>
      </c>
      <c r="C577" s="49"/>
      <c r="D577" s="50">
        <f>D574+D575</f>
        <v>29289.03</v>
      </c>
      <c r="E577" s="51">
        <f>E579+E592+E613+E625+E639+E645+E654</f>
        <v>38.579999999999984</v>
      </c>
      <c r="F577" s="51">
        <f>F579+F592+F613+F625+F639+F645+F654</f>
        <v>0</v>
      </c>
      <c r="G577" s="55">
        <f>G574+G575</f>
        <v>29327.61</v>
      </c>
    </row>
    <row r="578" spans="1:7" x14ac:dyDescent="0.25">
      <c r="A578" s="44"/>
      <c r="B578" s="45"/>
      <c r="C578" s="52"/>
      <c r="D578" s="56"/>
      <c r="E578" s="54"/>
      <c r="F578" s="54"/>
      <c r="G578" s="53"/>
    </row>
    <row r="579" spans="1:7" x14ac:dyDescent="0.25">
      <c r="A579" s="47"/>
      <c r="B579" s="48" t="s">
        <v>34</v>
      </c>
      <c r="C579" s="57">
        <v>51.02</v>
      </c>
      <c r="D579" s="50">
        <v>6976.41</v>
      </c>
      <c r="E579" s="51">
        <f>E581+E585+E589</f>
        <v>24.999999999999996</v>
      </c>
      <c r="F579" s="51">
        <f>F581+F585+F589</f>
        <v>0</v>
      </c>
      <c r="G579" s="55">
        <f t="shared" ref="G579:G585" si="51">SUM(D579:F579)</f>
        <v>7001.41</v>
      </c>
    </row>
    <row r="580" spans="1:7" x14ac:dyDescent="0.25">
      <c r="A580" s="47"/>
      <c r="B580" s="48" t="s">
        <v>35</v>
      </c>
      <c r="C580" s="57">
        <v>51020103</v>
      </c>
      <c r="D580" s="50"/>
      <c r="E580" s="51"/>
      <c r="F580" s="51"/>
      <c r="G580" s="55"/>
    </row>
    <row r="581" spans="1:7" x14ac:dyDescent="0.25">
      <c r="A581" s="58"/>
      <c r="B581" s="59" t="s">
        <v>69</v>
      </c>
      <c r="C581" s="60" t="s">
        <v>183</v>
      </c>
      <c r="D581" s="94">
        <v>4819.05</v>
      </c>
      <c r="E581" s="61">
        <f>E582+E583+E584</f>
        <v>20</v>
      </c>
      <c r="F581" s="61">
        <v>0</v>
      </c>
      <c r="G581" s="66">
        <f t="shared" si="51"/>
        <v>4839.05</v>
      </c>
    </row>
    <row r="582" spans="1:7" x14ac:dyDescent="0.25">
      <c r="A582" s="67"/>
      <c r="B582" s="63" t="s">
        <v>117</v>
      </c>
      <c r="C582" s="34">
        <v>100101</v>
      </c>
      <c r="D582" s="95">
        <v>3745.85</v>
      </c>
      <c r="E582" s="64">
        <v>75</v>
      </c>
      <c r="F582" s="64"/>
      <c r="G582" s="39">
        <f t="shared" si="51"/>
        <v>3820.85</v>
      </c>
    </row>
    <row r="583" spans="1:7" x14ac:dyDescent="0.25">
      <c r="A583" s="67"/>
      <c r="B583" s="63" t="s">
        <v>148</v>
      </c>
      <c r="C583" s="34">
        <v>100105</v>
      </c>
      <c r="D583" s="39">
        <v>395.2</v>
      </c>
      <c r="E583" s="64">
        <v>-45</v>
      </c>
      <c r="F583" s="64"/>
      <c r="G583" s="39">
        <f t="shared" si="51"/>
        <v>350.2</v>
      </c>
    </row>
    <row r="584" spans="1:7" x14ac:dyDescent="0.25">
      <c r="A584" s="67"/>
      <c r="B584" s="63" t="s">
        <v>184</v>
      </c>
      <c r="C584" s="34">
        <v>100106</v>
      </c>
      <c r="D584" s="39">
        <v>140</v>
      </c>
      <c r="E584" s="64">
        <v>-10</v>
      </c>
      <c r="F584" s="64"/>
      <c r="G584" s="39">
        <f t="shared" si="51"/>
        <v>130</v>
      </c>
    </row>
    <row r="585" spans="1:7" x14ac:dyDescent="0.25">
      <c r="A585" s="58"/>
      <c r="B585" s="59" t="s">
        <v>36</v>
      </c>
      <c r="C585" s="60" t="s">
        <v>144</v>
      </c>
      <c r="D585" s="66">
        <v>1740.6</v>
      </c>
      <c r="E585" s="61">
        <f>E586+E588</f>
        <v>12.3</v>
      </c>
      <c r="F585" s="61">
        <f>F586</f>
        <v>8.8000000000000007</v>
      </c>
      <c r="G585" s="66">
        <f t="shared" si="51"/>
        <v>1761.6999999999998</v>
      </c>
    </row>
    <row r="586" spans="1:7" x14ac:dyDescent="0.25">
      <c r="A586" s="58"/>
      <c r="B586" s="59" t="s">
        <v>36</v>
      </c>
      <c r="C586" s="60">
        <v>2001</v>
      </c>
      <c r="D586" s="94">
        <v>954.75</v>
      </c>
      <c r="E586" s="61">
        <f>E587</f>
        <v>7.3</v>
      </c>
      <c r="F586" s="61">
        <f>F587</f>
        <v>8.8000000000000007</v>
      </c>
      <c r="G586" s="66">
        <f t="shared" ref="G586:G587" si="52">SUM(D586:F586)</f>
        <v>970.84999999999991</v>
      </c>
    </row>
    <row r="587" spans="1:7" x14ac:dyDescent="0.25">
      <c r="A587" s="67"/>
      <c r="B587" s="63" t="s">
        <v>71</v>
      </c>
      <c r="C587" s="34">
        <v>200101</v>
      </c>
      <c r="D587" s="95">
        <v>49.14</v>
      </c>
      <c r="E587" s="64">
        <v>7.3</v>
      </c>
      <c r="F587" s="64">
        <v>8.8000000000000007</v>
      </c>
      <c r="G587" s="39">
        <f t="shared" si="52"/>
        <v>65.239999999999995</v>
      </c>
    </row>
    <row r="588" spans="1:7" x14ac:dyDescent="0.25">
      <c r="A588" s="58"/>
      <c r="B588" s="59" t="s">
        <v>76</v>
      </c>
      <c r="C588" s="60">
        <v>2014</v>
      </c>
      <c r="D588" s="66">
        <v>0</v>
      </c>
      <c r="E588" s="61">
        <v>5</v>
      </c>
      <c r="F588" s="61"/>
      <c r="G588" s="66">
        <f>SUM(D588:F588)</f>
        <v>5</v>
      </c>
    </row>
    <row r="589" spans="1:7" x14ac:dyDescent="0.25">
      <c r="A589" s="58"/>
      <c r="B589" s="59" t="s">
        <v>67</v>
      </c>
      <c r="C589" s="60" t="s">
        <v>185</v>
      </c>
      <c r="D589" s="94">
        <v>172.8</v>
      </c>
      <c r="E589" s="61">
        <f>E590</f>
        <v>-7.3</v>
      </c>
      <c r="F589" s="61">
        <f>F590</f>
        <v>-8.8000000000000007</v>
      </c>
      <c r="G589" s="66">
        <f>SUM(D589:F589)</f>
        <v>156.69999999999999</v>
      </c>
    </row>
    <row r="590" spans="1:7" x14ac:dyDescent="0.25">
      <c r="A590" s="67"/>
      <c r="B590" s="63" t="s">
        <v>186</v>
      </c>
      <c r="C590" s="34">
        <v>5940</v>
      </c>
      <c r="D590" s="95">
        <v>164.4</v>
      </c>
      <c r="E590" s="64">
        <v>-7.3</v>
      </c>
      <c r="F590" s="64">
        <v>-8.8000000000000007</v>
      </c>
      <c r="G590" s="39">
        <f>SUM(D590:F590)</f>
        <v>148.29999999999998</v>
      </c>
    </row>
    <row r="591" spans="1:7" x14ac:dyDescent="0.25">
      <c r="A591" s="44"/>
      <c r="B591" s="45"/>
      <c r="C591" s="65"/>
      <c r="D591" s="56"/>
      <c r="E591" s="54"/>
      <c r="F591" s="54"/>
      <c r="G591" s="54"/>
    </row>
    <row r="592" spans="1:7" x14ac:dyDescent="0.25">
      <c r="A592" s="44"/>
      <c r="B592" s="48" t="s">
        <v>103</v>
      </c>
      <c r="C592" s="57">
        <v>54.02</v>
      </c>
      <c r="D592" s="50">
        <v>727.73</v>
      </c>
      <c r="E592" s="51">
        <f>E593</f>
        <v>-20</v>
      </c>
      <c r="F592" s="51">
        <f>F596</f>
        <v>-50</v>
      </c>
      <c r="G592" s="51">
        <f>D592+F592</f>
        <v>677.73</v>
      </c>
    </row>
    <row r="593" spans="1:7" x14ac:dyDescent="0.25">
      <c r="A593" s="104"/>
      <c r="B593" s="105" t="s">
        <v>147</v>
      </c>
      <c r="C593" s="106">
        <v>540210</v>
      </c>
      <c r="D593" s="139">
        <v>567.73</v>
      </c>
      <c r="E593" s="107">
        <f>E594</f>
        <v>-20</v>
      </c>
      <c r="F593" s="107"/>
      <c r="G593" s="107">
        <f>SUM(D593:F593)</f>
        <v>547.73</v>
      </c>
    </row>
    <row r="594" spans="1:7" x14ac:dyDescent="0.25">
      <c r="A594" s="104"/>
      <c r="B594" s="105" t="s">
        <v>69</v>
      </c>
      <c r="C594" s="106" t="s">
        <v>183</v>
      </c>
      <c r="D594" s="139">
        <v>457.5</v>
      </c>
      <c r="E594" s="107">
        <f>E595</f>
        <v>-20</v>
      </c>
      <c r="F594" s="107"/>
      <c r="G594" s="107">
        <f t="shared" ref="G594:G595" si="53">SUM(D594:F594)</f>
        <v>437.5</v>
      </c>
    </row>
    <row r="595" spans="1:7" x14ac:dyDescent="0.25">
      <c r="A595" s="110"/>
      <c r="B595" s="96" t="s">
        <v>117</v>
      </c>
      <c r="C595" s="24">
        <v>100101</v>
      </c>
      <c r="D595" s="141">
        <v>387.2</v>
      </c>
      <c r="E595" s="25">
        <v>-20</v>
      </c>
      <c r="F595" s="25"/>
      <c r="G595" s="25">
        <f t="shared" si="53"/>
        <v>367.2</v>
      </c>
    </row>
    <row r="596" spans="1:7" x14ac:dyDescent="0.25">
      <c r="A596" s="44"/>
      <c r="B596" s="48" t="s">
        <v>187</v>
      </c>
      <c r="C596" s="57">
        <v>540205</v>
      </c>
      <c r="D596" s="55">
        <f>D597</f>
        <v>160</v>
      </c>
      <c r="E596" s="51">
        <v>0</v>
      </c>
      <c r="F596" s="51">
        <f>F597</f>
        <v>-50</v>
      </c>
      <c r="G596" s="51">
        <v>160</v>
      </c>
    </row>
    <row r="597" spans="1:7" x14ac:dyDescent="0.25">
      <c r="A597" s="67"/>
      <c r="B597" s="63" t="s">
        <v>187</v>
      </c>
      <c r="C597" s="34">
        <v>5004</v>
      </c>
      <c r="D597" s="39">
        <v>160</v>
      </c>
      <c r="E597" s="64">
        <v>0</v>
      </c>
      <c r="F597" s="64">
        <v>-50</v>
      </c>
      <c r="G597" s="64">
        <f>D597+F597</f>
        <v>110</v>
      </c>
    </row>
    <row r="598" spans="1:7" x14ac:dyDescent="0.25">
      <c r="A598" s="67"/>
      <c r="B598" s="63"/>
      <c r="C598" s="34"/>
      <c r="D598" s="39"/>
      <c r="E598" s="64"/>
      <c r="F598" s="64"/>
      <c r="G598" s="64"/>
    </row>
    <row r="599" spans="1:7" x14ac:dyDescent="0.25">
      <c r="A599" s="44"/>
      <c r="B599" s="45" t="s">
        <v>106</v>
      </c>
      <c r="C599" s="65">
        <v>61.02</v>
      </c>
      <c r="D599" s="53">
        <v>1411.09</v>
      </c>
      <c r="E599" s="54">
        <f>E600</f>
        <v>0</v>
      </c>
      <c r="F599" s="54"/>
      <c r="G599" s="54">
        <f>SUM(D599:F599)</f>
        <v>1411.09</v>
      </c>
    </row>
    <row r="600" spans="1:7" x14ac:dyDescent="0.25">
      <c r="A600" s="44"/>
      <c r="B600" s="45" t="s">
        <v>107</v>
      </c>
      <c r="C600" s="65">
        <v>610205</v>
      </c>
      <c r="D600" s="53">
        <v>800.78</v>
      </c>
      <c r="E600" s="54">
        <f>E601</f>
        <v>0</v>
      </c>
      <c r="F600" s="54"/>
      <c r="G600" s="54">
        <f t="shared" ref="G600:G603" si="54">SUM(D600:F600)</f>
        <v>800.78</v>
      </c>
    </row>
    <row r="601" spans="1:7" x14ac:dyDescent="0.25">
      <c r="A601" s="58"/>
      <c r="B601" s="59" t="s">
        <v>69</v>
      </c>
      <c r="C601" s="60" t="s">
        <v>70</v>
      </c>
      <c r="D601" s="66">
        <v>486.4</v>
      </c>
      <c r="E601" s="61">
        <f>E602+E603</f>
        <v>0</v>
      </c>
      <c r="F601" s="61"/>
      <c r="G601" s="61">
        <f t="shared" si="54"/>
        <v>486.4</v>
      </c>
    </row>
    <row r="602" spans="1:7" x14ac:dyDescent="0.25">
      <c r="A602" s="67"/>
      <c r="B602" s="63" t="s">
        <v>148</v>
      </c>
      <c r="C602" s="34">
        <v>100105</v>
      </c>
      <c r="D602" s="39">
        <v>38</v>
      </c>
      <c r="E602" s="64">
        <v>-0.8</v>
      </c>
      <c r="F602" s="64"/>
      <c r="G602" s="64">
        <f t="shared" si="54"/>
        <v>37.200000000000003</v>
      </c>
    </row>
    <row r="603" spans="1:7" x14ac:dyDescent="0.25">
      <c r="A603" s="67"/>
      <c r="B603" s="63" t="s">
        <v>188</v>
      </c>
      <c r="C603" s="34">
        <v>100206</v>
      </c>
      <c r="D603" s="39">
        <v>2.4</v>
      </c>
      <c r="E603" s="64">
        <v>0.8</v>
      </c>
      <c r="F603" s="64"/>
      <c r="G603" s="64">
        <f t="shared" si="54"/>
        <v>3.2</v>
      </c>
    </row>
    <row r="604" spans="1:7" x14ac:dyDescent="0.25">
      <c r="A604" s="67"/>
      <c r="B604" s="63"/>
      <c r="C604" s="34"/>
      <c r="D604" s="39"/>
      <c r="E604" s="64"/>
      <c r="F604" s="64"/>
      <c r="G604" s="64"/>
    </row>
    <row r="605" spans="1:7" x14ac:dyDescent="0.25">
      <c r="A605" s="44"/>
      <c r="B605" s="45" t="s">
        <v>44</v>
      </c>
      <c r="C605" s="65">
        <v>65.02</v>
      </c>
      <c r="D605" s="53">
        <v>4425.1400000000003</v>
      </c>
      <c r="E605" s="54">
        <f>E606</f>
        <v>0</v>
      </c>
      <c r="F605" s="54"/>
      <c r="G605" s="53">
        <f>SUM(D605:F605)</f>
        <v>4425.1400000000003</v>
      </c>
    </row>
    <row r="606" spans="1:7" x14ac:dyDescent="0.25">
      <c r="A606" s="44"/>
      <c r="B606" s="45" t="s">
        <v>36</v>
      </c>
      <c r="C606" s="65" t="s">
        <v>37</v>
      </c>
      <c r="D606" s="53">
        <v>1084</v>
      </c>
      <c r="E606" s="54">
        <f>E607</f>
        <v>0</v>
      </c>
      <c r="F606" s="54"/>
      <c r="G606" s="53">
        <f t="shared" ref="G606:G611" si="55">SUM(D606:F606)</f>
        <v>1084</v>
      </c>
    </row>
    <row r="607" spans="1:7" x14ac:dyDescent="0.25">
      <c r="A607" s="44"/>
      <c r="B607" s="45" t="s">
        <v>151</v>
      </c>
      <c r="C607" s="65">
        <v>65020401</v>
      </c>
      <c r="D607" s="53">
        <v>1517.03</v>
      </c>
      <c r="E607" s="54">
        <f>E608</f>
        <v>0</v>
      </c>
      <c r="F607" s="54"/>
      <c r="G607" s="53">
        <f t="shared" si="55"/>
        <v>1517.03</v>
      </c>
    </row>
    <row r="608" spans="1:7" x14ac:dyDescent="0.25">
      <c r="A608" s="44"/>
      <c r="B608" s="59" t="s">
        <v>36</v>
      </c>
      <c r="C608" s="60" t="s">
        <v>37</v>
      </c>
      <c r="D608" s="66">
        <v>744</v>
      </c>
      <c r="E608" s="61">
        <f>E609+E610+E611</f>
        <v>0</v>
      </c>
      <c r="F608" s="61"/>
      <c r="G608" s="61">
        <f t="shared" si="55"/>
        <v>744</v>
      </c>
    </row>
    <row r="609" spans="1:7" x14ac:dyDescent="0.25">
      <c r="A609" s="67"/>
      <c r="B609" s="63" t="s">
        <v>38</v>
      </c>
      <c r="C609" s="34">
        <v>200103</v>
      </c>
      <c r="D609" s="39">
        <v>460</v>
      </c>
      <c r="E609" s="64">
        <v>-30</v>
      </c>
      <c r="F609" s="64"/>
      <c r="G609" s="64">
        <f>SUM(D609:F609)</f>
        <v>430</v>
      </c>
    </row>
    <row r="610" spans="1:7" x14ac:dyDescent="0.25">
      <c r="A610" s="67"/>
      <c r="B610" s="63" t="s">
        <v>115</v>
      </c>
      <c r="C610" s="34">
        <v>200130</v>
      </c>
      <c r="D610" s="39">
        <v>47</v>
      </c>
      <c r="E610" s="64">
        <v>23</v>
      </c>
      <c r="F610" s="64"/>
      <c r="G610" s="64">
        <f t="shared" si="55"/>
        <v>70</v>
      </c>
    </row>
    <row r="611" spans="1:7" x14ac:dyDescent="0.25">
      <c r="A611" s="67"/>
      <c r="B611" s="63" t="s">
        <v>75</v>
      </c>
      <c r="C611" s="34">
        <v>2013</v>
      </c>
      <c r="D611" s="39">
        <v>6.5</v>
      </c>
      <c r="E611" s="39">
        <v>7</v>
      </c>
      <c r="F611" s="39"/>
      <c r="G611" s="64">
        <f t="shared" si="55"/>
        <v>13.5</v>
      </c>
    </row>
    <row r="612" spans="1:7" x14ac:dyDescent="0.25">
      <c r="A612" s="67"/>
      <c r="B612" s="63"/>
      <c r="C612" s="34"/>
      <c r="D612" s="95"/>
      <c r="E612" s="64"/>
      <c r="F612" s="64"/>
      <c r="G612" s="64"/>
    </row>
    <row r="613" spans="1:7" x14ac:dyDescent="0.25">
      <c r="A613" s="44"/>
      <c r="B613" s="48" t="s">
        <v>112</v>
      </c>
      <c r="C613" s="57">
        <v>66.02</v>
      </c>
      <c r="D613" s="50">
        <v>1600.25</v>
      </c>
      <c r="E613" s="51">
        <f>E614</f>
        <v>165</v>
      </c>
      <c r="F613" s="51"/>
      <c r="G613" s="55">
        <f>SUM(D613:F613)</f>
        <v>1765.25</v>
      </c>
    </row>
    <row r="614" spans="1:7" x14ac:dyDescent="0.25">
      <c r="A614" s="44"/>
      <c r="B614" s="111" t="s">
        <v>189</v>
      </c>
      <c r="C614" s="174">
        <v>660601</v>
      </c>
      <c r="D614" s="113">
        <v>255</v>
      </c>
      <c r="E614" s="175">
        <f>E615+E617</f>
        <v>165</v>
      </c>
      <c r="F614" s="175"/>
      <c r="G614" s="113">
        <f>SUM(D614:F614)</f>
        <v>420</v>
      </c>
    </row>
    <row r="615" spans="1:7" x14ac:dyDescent="0.25">
      <c r="A615" s="58"/>
      <c r="B615" s="105" t="s">
        <v>48</v>
      </c>
      <c r="C615" s="106">
        <v>5101</v>
      </c>
      <c r="D615" s="100">
        <v>150</v>
      </c>
      <c r="E615" s="107">
        <f>E616</f>
        <v>265</v>
      </c>
      <c r="F615" s="107"/>
      <c r="G615" s="100">
        <f>E615+D615</f>
        <v>415</v>
      </c>
    </row>
    <row r="616" spans="1:7" ht="25.5" x14ac:dyDescent="0.25">
      <c r="A616" s="44"/>
      <c r="B616" s="176" t="s">
        <v>190</v>
      </c>
      <c r="C616" s="24">
        <v>510146</v>
      </c>
      <c r="D616" s="80">
        <v>150</v>
      </c>
      <c r="E616" s="64">
        <v>265</v>
      </c>
      <c r="F616" s="64"/>
      <c r="G616" s="39">
        <f t="shared" ref="G616:G623" si="56">SUM(D616:F616)</f>
        <v>415</v>
      </c>
    </row>
    <row r="617" spans="1:7" x14ac:dyDescent="0.25">
      <c r="A617" s="177"/>
      <c r="B617" s="178" t="s">
        <v>191</v>
      </c>
      <c r="C617" s="60">
        <v>5102</v>
      </c>
      <c r="D617" s="61">
        <f>D618</f>
        <v>100</v>
      </c>
      <c r="E617" s="61">
        <f>E618</f>
        <v>-100</v>
      </c>
      <c r="F617" s="61"/>
      <c r="G617" s="66">
        <f t="shared" si="56"/>
        <v>0</v>
      </c>
    </row>
    <row r="618" spans="1:7" ht="25.5" x14ac:dyDescent="0.25">
      <c r="A618" s="44"/>
      <c r="B618" s="68" t="s">
        <v>192</v>
      </c>
      <c r="C618" s="179">
        <v>510228</v>
      </c>
      <c r="D618" s="64">
        <v>100</v>
      </c>
      <c r="E618" s="64">
        <v>-100</v>
      </c>
      <c r="F618" s="64"/>
      <c r="G618" s="39">
        <f t="shared" si="56"/>
        <v>0</v>
      </c>
    </row>
    <row r="619" spans="1:7" x14ac:dyDescent="0.25">
      <c r="A619" s="44"/>
      <c r="B619" s="84" t="s">
        <v>113</v>
      </c>
      <c r="C619" s="180">
        <v>660800</v>
      </c>
      <c r="D619" s="54">
        <v>1345.25</v>
      </c>
      <c r="E619" s="54">
        <f>E620</f>
        <v>0</v>
      </c>
      <c r="F619" s="54"/>
      <c r="G619" s="54">
        <f t="shared" si="56"/>
        <v>1345.25</v>
      </c>
    </row>
    <row r="620" spans="1:7" x14ac:dyDescent="0.25">
      <c r="A620" s="58"/>
      <c r="B620" s="72" t="s">
        <v>36</v>
      </c>
      <c r="C620" s="181" t="s">
        <v>37</v>
      </c>
      <c r="D620" s="61">
        <v>20.6</v>
      </c>
      <c r="E620" s="61">
        <f>E621</f>
        <v>0</v>
      </c>
      <c r="F620" s="61"/>
      <c r="G620" s="61">
        <f t="shared" si="56"/>
        <v>20.6</v>
      </c>
    </row>
    <row r="621" spans="1:7" x14ac:dyDescent="0.25">
      <c r="A621" s="58"/>
      <c r="B621" s="72" t="s">
        <v>193</v>
      </c>
      <c r="C621" s="181">
        <v>2004</v>
      </c>
      <c r="D621" s="61">
        <v>8.5</v>
      </c>
      <c r="E621" s="61">
        <f>E622+E623</f>
        <v>0</v>
      </c>
      <c r="F621" s="61"/>
      <c r="G621" s="61">
        <f t="shared" si="56"/>
        <v>8.5</v>
      </c>
    </row>
    <row r="622" spans="1:7" x14ac:dyDescent="0.25">
      <c r="A622" s="44"/>
      <c r="B622" s="68" t="s">
        <v>194</v>
      </c>
      <c r="C622" s="179">
        <v>200401</v>
      </c>
      <c r="D622" s="64">
        <v>5</v>
      </c>
      <c r="E622" s="64">
        <v>1</v>
      </c>
      <c r="F622" s="64"/>
      <c r="G622" s="64">
        <f t="shared" si="56"/>
        <v>6</v>
      </c>
    </row>
    <row r="623" spans="1:7" x14ac:dyDescent="0.25">
      <c r="A623" s="44"/>
      <c r="B623" s="68" t="s">
        <v>195</v>
      </c>
      <c r="C623" s="179">
        <v>200404</v>
      </c>
      <c r="D623" s="64">
        <v>1.8</v>
      </c>
      <c r="E623" s="64">
        <v>-1</v>
      </c>
      <c r="F623" s="64"/>
      <c r="G623" s="64">
        <f t="shared" si="56"/>
        <v>0.8</v>
      </c>
    </row>
    <row r="624" spans="1:7" x14ac:dyDescent="0.25">
      <c r="A624" s="44"/>
      <c r="B624" s="63"/>
      <c r="C624" s="87"/>
      <c r="D624" s="64"/>
      <c r="E624" s="64"/>
      <c r="F624" s="64"/>
      <c r="G624" s="64"/>
    </row>
    <row r="625" spans="1:8" x14ac:dyDescent="0.25">
      <c r="A625" s="47"/>
      <c r="B625" s="48" t="s">
        <v>46</v>
      </c>
      <c r="C625" s="109">
        <v>67.02</v>
      </c>
      <c r="D625" s="55">
        <v>1969.08</v>
      </c>
      <c r="E625" s="55">
        <f>E627+E630+E636</f>
        <v>-4.9999999999999982</v>
      </c>
      <c r="F625" s="55">
        <f t="shared" ref="E625:F627" si="57">F626</f>
        <v>0</v>
      </c>
      <c r="G625" s="55">
        <f>SUM(D625:F625)</f>
        <v>1964.08</v>
      </c>
    </row>
    <row r="626" spans="1:8" x14ac:dyDescent="0.25">
      <c r="A626" s="110"/>
      <c r="B626" s="111" t="s">
        <v>36</v>
      </c>
      <c r="C626" s="112" t="s">
        <v>37</v>
      </c>
      <c r="D626" s="113">
        <v>1044</v>
      </c>
      <c r="E626" s="113">
        <f>E628+E632</f>
        <v>0</v>
      </c>
      <c r="F626" s="113">
        <f t="shared" si="57"/>
        <v>0</v>
      </c>
      <c r="G626" s="113">
        <f>SUM(D626:F626)</f>
        <v>1044</v>
      </c>
    </row>
    <row r="627" spans="1:8" x14ac:dyDescent="0.25">
      <c r="A627" s="110"/>
      <c r="B627" s="111" t="s">
        <v>154</v>
      </c>
      <c r="C627" s="112">
        <v>670203</v>
      </c>
      <c r="D627" s="113">
        <v>174.6</v>
      </c>
      <c r="E627" s="113">
        <f t="shared" si="57"/>
        <v>-35</v>
      </c>
      <c r="F627" s="113">
        <f t="shared" si="57"/>
        <v>0</v>
      </c>
      <c r="G627" s="113">
        <f>SUM(D627:F627)</f>
        <v>139.6</v>
      </c>
    </row>
    <row r="628" spans="1:8" x14ac:dyDescent="0.25">
      <c r="A628" s="69"/>
      <c r="B628" s="59" t="s">
        <v>36</v>
      </c>
      <c r="C628" s="99" t="s">
        <v>37</v>
      </c>
      <c r="D628" s="71">
        <v>75</v>
      </c>
      <c r="E628" s="71">
        <f>E629</f>
        <v>-35</v>
      </c>
      <c r="F628" s="71">
        <f>F629</f>
        <v>0</v>
      </c>
      <c r="G628" s="55">
        <f>SUM(D628:F628)</f>
        <v>40</v>
      </c>
    </row>
    <row r="629" spans="1:8" x14ac:dyDescent="0.25">
      <c r="A629" s="44"/>
      <c r="B629" s="63" t="s">
        <v>145</v>
      </c>
      <c r="C629" s="87">
        <v>2002</v>
      </c>
      <c r="D629" s="39">
        <v>50</v>
      </c>
      <c r="E629" s="39">
        <v>-35</v>
      </c>
      <c r="F629" s="39">
        <v>0</v>
      </c>
      <c r="G629" s="80">
        <f>SUM(D629:F629)</f>
        <v>15</v>
      </c>
    </row>
    <row r="630" spans="1:8" x14ac:dyDescent="0.25">
      <c r="A630" s="58"/>
      <c r="B630" s="45" t="s">
        <v>114</v>
      </c>
      <c r="C630" s="65">
        <v>670306</v>
      </c>
      <c r="D630" s="53">
        <v>705.08</v>
      </c>
      <c r="E630" s="53">
        <f>E631</f>
        <v>23.35</v>
      </c>
      <c r="F630" s="113"/>
      <c r="G630" s="113">
        <f t="shared" ref="G630:G631" si="58">SUM(D630:F630)</f>
        <v>728.43000000000006</v>
      </c>
    </row>
    <row r="631" spans="1:8" x14ac:dyDescent="0.25">
      <c r="A631" s="44"/>
      <c r="B631" s="59" t="s">
        <v>36</v>
      </c>
      <c r="C631" s="99" t="s">
        <v>37</v>
      </c>
      <c r="D631" s="66">
        <v>504.03</v>
      </c>
      <c r="E631" s="66">
        <f>E633+E635</f>
        <v>23.35</v>
      </c>
      <c r="F631" s="100"/>
      <c r="G631" s="100">
        <f t="shared" si="58"/>
        <v>527.38</v>
      </c>
    </row>
    <row r="632" spans="1:8" x14ac:dyDescent="0.25">
      <c r="A632" s="44"/>
      <c r="B632" s="59" t="s">
        <v>196</v>
      </c>
      <c r="C632" s="99">
        <v>2030</v>
      </c>
      <c r="D632" s="66">
        <v>310.93</v>
      </c>
      <c r="E632" s="66">
        <f>E633</f>
        <v>35</v>
      </c>
      <c r="F632" s="100"/>
      <c r="G632" s="100">
        <f>SUM(D632:F632)</f>
        <v>345.93</v>
      </c>
    </row>
    <row r="633" spans="1:8" x14ac:dyDescent="0.25">
      <c r="A633" s="67"/>
      <c r="B633" s="63" t="s">
        <v>68</v>
      </c>
      <c r="C633" s="34">
        <v>203030</v>
      </c>
      <c r="D633" s="39">
        <v>302.93</v>
      </c>
      <c r="E633" s="39">
        <v>35</v>
      </c>
      <c r="F633" s="80"/>
      <c r="G633" s="80">
        <f>SUM(D633:F633)</f>
        <v>337.93</v>
      </c>
      <c r="H633" t="s">
        <v>197</v>
      </c>
    </row>
    <row r="634" spans="1:8" x14ac:dyDescent="0.25">
      <c r="A634" s="58"/>
      <c r="B634" s="59" t="s">
        <v>100</v>
      </c>
      <c r="C634" s="60" t="s">
        <v>119</v>
      </c>
      <c r="D634" s="66">
        <f>D635</f>
        <v>-7.95</v>
      </c>
      <c r="E634" s="66">
        <f t="shared" ref="E634:G634" si="59">E635</f>
        <v>-11.65</v>
      </c>
      <c r="F634" s="66">
        <f t="shared" si="59"/>
        <v>0</v>
      </c>
      <c r="G634" s="66">
        <f t="shared" si="59"/>
        <v>-19.600000000000001</v>
      </c>
    </row>
    <row r="635" spans="1:8" ht="25.5" x14ac:dyDescent="0.25">
      <c r="A635" s="67"/>
      <c r="B635" s="68" t="s">
        <v>120</v>
      </c>
      <c r="C635" s="34">
        <v>850101</v>
      </c>
      <c r="D635" s="39">
        <v>-7.95</v>
      </c>
      <c r="E635" s="39">
        <v>-11.65</v>
      </c>
      <c r="F635" s="39"/>
      <c r="G635" s="39">
        <f>SUM(D635:F635)</f>
        <v>-19.600000000000001</v>
      </c>
    </row>
    <row r="636" spans="1:8" x14ac:dyDescent="0.25">
      <c r="A636" s="182"/>
      <c r="B636" s="162" t="s">
        <v>155</v>
      </c>
      <c r="C636" s="65">
        <v>670600</v>
      </c>
      <c r="D636" s="53">
        <v>151.4</v>
      </c>
      <c r="E636" s="53">
        <f>E637</f>
        <v>6.65</v>
      </c>
      <c r="F636" s="53"/>
      <c r="G636" s="53">
        <f>SUM(D636:F636)</f>
        <v>158.05000000000001</v>
      </c>
    </row>
    <row r="637" spans="1:8" x14ac:dyDescent="0.25">
      <c r="A637" s="67"/>
      <c r="B637" s="68" t="s">
        <v>156</v>
      </c>
      <c r="C637" s="34">
        <v>5912</v>
      </c>
      <c r="D637" s="39">
        <v>151.4</v>
      </c>
      <c r="E637" s="39">
        <v>6.65</v>
      </c>
      <c r="F637" s="39"/>
      <c r="G637" s="39">
        <f>SUM(D637:F637)</f>
        <v>158.05000000000001</v>
      </c>
    </row>
    <row r="638" spans="1:8" x14ac:dyDescent="0.25">
      <c r="A638" s="67"/>
      <c r="B638" s="68"/>
      <c r="C638" s="34"/>
      <c r="D638" s="39"/>
      <c r="E638" s="39"/>
      <c r="F638" s="39"/>
      <c r="G638" s="39"/>
    </row>
    <row r="639" spans="1:8" ht="16.5" customHeight="1" x14ac:dyDescent="0.25">
      <c r="A639" s="47"/>
      <c r="B639" s="74" t="s">
        <v>159</v>
      </c>
      <c r="C639" s="75" t="s">
        <v>160</v>
      </c>
      <c r="D639" s="76">
        <v>7437.31</v>
      </c>
      <c r="E639" s="76">
        <f>E642</f>
        <v>22.58</v>
      </c>
      <c r="F639" s="77"/>
      <c r="G639" s="77">
        <f>D639+E639</f>
        <v>7459.89</v>
      </c>
    </row>
    <row r="640" spans="1:8" ht="16.5" customHeight="1" x14ac:dyDescent="0.25">
      <c r="A640" s="47"/>
      <c r="B640" s="72" t="s">
        <v>161</v>
      </c>
      <c r="C640" s="153" t="s">
        <v>162</v>
      </c>
      <c r="D640" s="66">
        <v>604.20000000000005</v>
      </c>
      <c r="E640" s="154">
        <f>E641</f>
        <v>22.58</v>
      </c>
      <c r="F640" s="155"/>
      <c r="G640" s="155">
        <f t="shared" ref="G640:G642" si="60">D640+E640</f>
        <v>626.78000000000009</v>
      </c>
    </row>
    <row r="641" spans="1:7" ht="16.5" customHeight="1" x14ac:dyDescent="0.25">
      <c r="A641" s="47"/>
      <c r="B641" s="74" t="s">
        <v>166</v>
      </c>
      <c r="C641" s="75" t="s">
        <v>167</v>
      </c>
      <c r="D641" s="76">
        <v>211.9</v>
      </c>
      <c r="E641" s="76">
        <f>E642</f>
        <v>22.58</v>
      </c>
      <c r="F641" s="77"/>
      <c r="G641" s="77">
        <f t="shared" si="60"/>
        <v>234.48000000000002</v>
      </c>
    </row>
    <row r="642" spans="1:7" ht="16.5" customHeight="1" x14ac:dyDescent="0.25">
      <c r="A642" s="58"/>
      <c r="B642" s="72" t="s">
        <v>161</v>
      </c>
      <c r="C642" s="153" t="s">
        <v>162</v>
      </c>
      <c r="D642" s="66">
        <f>D643</f>
        <v>198.4</v>
      </c>
      <c r="E642" s="154">
        <f>E643</f>
        <v>22.58</v>
      </c>
      <c r="F642" s="155"/>
      <c r="G642" s="155">
        <f t="shared" si="60"/>
        <v>220.98000000000002</v>
      </c>
    </row>
    <row r="643" spans="1:7" ht="27.75" customHeight="1" x14ac:dyDescent="0.25">
      <c r="A643" s="58"/>
      <c r="B643" s="68" t="s">
        <v>168</v>
      </c>
      <c r="C643" s="158" t="s">
        <v>169</v>
      </c>
      <c r="D643" s="39">
        <v>198.4</v>
      </c>
      <c r="E643" s="159">
        <v>22.58</v>
      </c>
      <c r="F643" s="160"/>
      <c r="G643" s="160">
        <f>E643+D643</f>
        <v>220.98000000000002</v>
      </c>
    </row>
    <row r="644" spans="1:7" ht="16.5" customHeight="1" x14ac:dyDescent="0.25">
      <c r="A644" s="58"/>
      <c r="B644" s="68"/>
      <c r="C644" s="158"/>
      <c r="D644" s="39"/>
      <c r="E644" s="159"/>
      <c r="F644" s="160"/>
      <c r="G644" s="160"/>
    </row>
    <row r="645" spans="1:7" ht="16.5" customHeight="1" x14ac:dyDescent="0.25">
      <c r="A645" s="47"/>
      <c r="B645" s="48" t="s">
        <v>170</v>
      </c>
      <c r="C645" s="49">
        <v>74.02</v>
      </c>
      <c r="D645" s="55">
        <v>711.32</v>
      </c>
      <c r="E645" s="55">
        <f>E647+E650</f>
        <v>16</v>
      </c>
      <c r="F645" s="55">
        <f>F646</f>
        <v>50</v>
      </c>
      <c r="G645" s="55">
        <f>SUM(D645:F645)</f>
        <v>777.32</v>
      </c>
    </row>
    <row r="646" spans="1:7" ht="16.5" customHeight="1" x14ac:dyDescent="0.25">
      <c r="A646" s="47"/>
      <c r="B646" s="45" t="s">
        <v>36</v>
      </c>
      <c r="C646" s="52" t="s">
        <v>37</v>
      </c>
      <c r="D646" s="113">
        <v>581.32000000000005</v>
      </c>
      <c r="E646" s="113">
        <f>E651</f>
        <v>0</v>
      </c>
      <c r="F646" s="113">
        <f>F650</f>
        <v>50</v>
      </c>
      <c r="G646" s="113">
        <f t="shared" ref="G646:G652" si="61">SUM(D646:F646)</f>
        <v>631.32000000000005</v>
      </c>
    </row>
    <row r="647" spans="1:7" ht="16.5" customHeight="1" x14ac:dyDescent="0.25">
      <c r="A647" s="47"/>
      <c r="B647" s="45" t="s">
        <v>171</v>
      </c>
      <c r="C647" s="52">
        <v>74020501</v>
      </c>
      <c r="D647" s="113">
        <v>490.56</v>
      </c>
      <c r="E647" s="113">
        <f>E648</f>
        <v>16</v>
      </c>
      <c r="F647" s="113"/>
      <c r="G647" s="113">
        <f>SUM(D647:F647)</f>
        <v>506.56</v>
      </c>
    </row>
    <row r="648" spans="1:7" ht="16.5" customHeight="1" x14ac:dyDescent="0.25">
      <c r="A648" s="47"/>
      <c r="B648" s="45" t="s">
        <v>36</v>
      </c>
      <c r="C648" s="52" t="s">
        <v>37</v>
      </c>
      <c r="D648" s="113">
        <v>490.56</v>
      </c>
      <c r="E648" s="113">
        <f>E649</f>
        <v>16</v>
      </c>
      <c r="F648" s="113"/>
      <c r="G648" s="113">
        <f>SUM(D648:F648)</f>
        <v>506.56</v>
      </c>
    </row>
    <row r="649" spans="1:7" ht="16.5" customHeight="1" x14ac:dyDescent="0.25">
      <c r="A649" s="157"/>
      <c r="B649" s="63" t="s">
        <v>39</v>
      </c>
      <c r="C649" s="79">
        <v>200104</v>
      </c>
      <c r="D649" s="80">
        <v>470.56</v>
      </c>
      <c r="E649" s="80">
        <v>16</v>
      </c>
      <c r="F649" s="80"/>
      <c r="G649" s="80">
        <f>SUM(D649:F649)</f>
        <v>486.56</v>
      </c>
    </row>
    <row r="650" spans="1:7" ht="16.5" customHeight="1" x14ac:dyDescent="0.25">
      <c r="A650" s="47"/>
      <c r="B650" s="48" t="s">
        <v>59</v>
      </c>
      <c r="C650" s="49">
        <v>740250</v>
      </c>
      <c r="D650" s="55">
        <v>175.16</v>
      </c>
      <c r="E650" s="183">
        <f>E651</f>
        <v>0</v>
      </c>
      <c r="F650" s="183">
        <f>F651</f>
        <v>50</v>
      </c>
      <c r="G650" s="55">
        <f t="shared" si="61"/>
        <v>225.16</v>
      </c>
    </row>
    <row r="651" spans="1:7" ht="16.5" customHeight="1" x14ac:dyDescent="0.25">
      <c r="A651" s="110"/>
      <c r="B651" s="45" t="s">
        <v>36</v>
      </c>
      <c r="C651" s="52" t="s">
        <v>37</v>
      </c>
      <c r="D651" s="113">
        <v>90.76</v>
      </c>
      <c r="E651" s="184">
        <f>E652</f>
        <v>0</v>
      </c>
      <c r="F651" s="184">
        <f>F652</f>
        <v>50</v>
      </c>
      <c r="G651" s="113">
        <f t="shared" si="61"/>
        <v>140.76</v>
      </c>
    </row>
    <row r="652" spans="1:7" ht="16.5" customHeight="1" x14ac:dyDescent="0.25">
      <c r="A652" s="110"/>
      <c r="B652" s="63" t="s">
        <v>68</v>
      </c>
      <c r="C652" s="79">
        <v>203030</v>
      </c>
      <c r="D652" s="80">
        <v>53.8</v>
      </c>
      <c r="E652" s="185">
        <v>0</v>
      </c>
      <c r="F652" s="185">
        <v>50</v>
      </c>
      <c r="G652" s="80">
        <f t="shared" si="61"/>
        <v>103.8</v>
      </c>
    </row>
    <row r="653" spans="1:7" x14ac:dyDescent="0.25">
      <c r="A653" s="44"/>
      <c r="B653" s="59"/>
      <c r="C653" s="81"/>
      <c r="D653" s="186"/>
      <c r="E653" s="186"/>
      <c r="F653" s="186"/>
      <c r="G653" s="186"/>
    </row>
    <row r="654" spans="1:7" x14ac:dyDescent="0.25">
      <c r="A654" s="47"/>
      <c r="B654" s="74" t="s">
        <v>172</v>
      </c>
      <c r="C654" s="75" t="s">
        <v>173</v>
      </c>
      <c r="D654" s="76">
        <v>2522.9899999999998</v>
      </c>
      <c r="E654" s="76">
        <f>E655</f>
        <v>-165</v>
      </c>
      <c r="F654" s="77">
        <f>F655</f>
        <v>0</v>
      </c>
      <c r="G654" s="77">
        <f t="shared" ref="G654:G662" si="62">SUM(D654:F654)</f>
        <v>2357.9899999999998</v>
      </c>
    </row>
    <row r="655" spans="1:7" x14ac:dyDescent="0.25">
      <c r="A655" s="47"/>
      <c r="B655" s="74" t="s">
        <v>80</v>
      </c>
      <c r="C655" s="75" t="s">
        <v>37</v>
      </c>
      <c r="D655" s="76">
        <v>627.4</v>
      </c>
      <c r="E655" s="76">
        <f>E656+E660</f>
        <v>-165</v>
      </c>
      <c r="F655" s="76">
        <f>F656+F660</f>
        <v>0</v>
      </c>
      <c r="G655" s="77">
        <f t="shared" si="62"/>
        <v>462.4</v>
      </c>
    </row>
    <row r="656" spans="1:7" x14ac:dyDescent="0.25">
      <c r="A656" s="47"/>
      <c r="B656" s="187" t="s">
        <v>198</v>
      </c>
      <c r="C656" s="75" t="s">
        <v>199</v>
      </c>
      <c r="D656" s="76">
        <v>1730.59</v>
      </c>
      <c r="E656" s="76">
        <f>E657</f>
        <v>0</v>
      </c>
      <c r="F656" s="77">
        <f>F657</f>
        <v>0</v>
      </c>
      <c r="G656" s="77">
        <f t="shared" si="62"/>
        <v>1730.59</v>
      </c>
    </row>
    <row r="657" spans="1:15" x14ac:dyDescent="0.25">
      <c r="A657" s="58"/>
      <c r="B657" s="72" t="s">
        <v>80</v>
      </c>
      <c r="C657" s="153" t="s">
        <v>37</v>
      </c>
      <c r="D657" s="66">
        <v>85</v>
      </c>
      <c r="E657" s="154">
        <f>E658+E659</f>
        <v>0</v>
      </c>
      <c r="F657" s="154">
        <f>F658+F659</f>
        <v>0</v>
      </c>
      <c r="G657" s="155">
        <f t="shared" si="62"/>
        <v>85</v>
      </c>
    </row>
    <row r="658" spans="1:15" x14ac:dyDescent="0.25">
      <c r="A658" s="67"/>
      <c r="B658" s="68" t="s">
        <v>145</v>
      </c>
      <c r="C658" s="158" t="s">
        <v>165</v>
      </c>
      <c r="D658" s="39">
        <v>45</v>
      </c>
      <c r="E658" s="159">
        <v>-10</v>
      </c>
      <c r="F658" s="160">
        <v>-5</v>
      </c>
      <c r="G658" s="160">
        <f t="shared" si="62"/>
        <v>30</v>
      </c>
    </row>
    <row r="659" spans="1:15" x14ac:dyDescent="0.25">
      <c r="A659" s="67"/>
      <c r="B659" s="68" t="s">
        <v>68</v>
      </c>
      <c r="C659" s="158" t="s">
        <v>200</v>
      </c>
      <c r="D659" s="39">
        <v>40</v>
      </c>
      <c r="E659" s="159">
        <v>10</v>
      </c>
      <c r="F659" s="160">
        <v>5</v>
      </c>
      <c r="G659" s="160">
        <f t="shared" si="62"/>
        <v>55</v>
      </c>
    </row>
    <row r="660" spans="1:15" x14ac:dyDescent="0.25">
      <c r="A660" s="44"/>
      <c r="B660" s="162" t="s">
        <v>174</v>
      </c>
      <c r="C660" s="163" t="s">
        <v>175</v>
      </c>
      <c r="D660" s="53">
        <v>792.4</v>
      </c>
      <c r="E660" s="164">
        <f>E661</f>
        <v>-165</v>
      </c>
      <c r="F660" s="165"/>
      <c r="G660" s="165">
        <f t="shared" si="62"/>
        <v>627.4</v>
      </c>
    </row>
    <row r="661" spans="1:15" x14ac:dyDescent="0.25">
      <c r="A661" s="58"/>
      <c r="B661" s="72" t="s">
        <v>80</v>
      </c>
      <c r="C661" s="153" t="s">
        <v>37</v>
      </c>
      <c r="D661" s="66">
        <v>542.4</v>
      </c>
      <c r="E661" s="154">
        <f>E662</f>
        <v>-165</v>
      </c>
      <c r="F661" s="155"/>
      <c r="G661" s="155">
        <f t="shared" si="62"/>
        <v>377.4</v>
      </c>
    </row>
    <row r="662" spans="1:15" x14ac:dyDescent="0.25">
      <c r="A662" s="58"/>
      <c r="B662" s="68" t="s">
        <v>145</v>
      </c>
      <c r="C662" s="158" t="s">
        <v>165</v>
      </c>
      <c r="D662" s="39">
        <v>365</v>
      </c>
      <c r="E662" s="159">
        <v>-165</v>
      </c>
      <c r="F662" s="160"/>
      <c r="G662" s="160">
        <f t="shared" si="62"/>
        <v>200</v>
      </c>
    </row>
    <row r="663" spans="1:15" x14ac:dyDescent="0.25">
      <c r="A663" s="44"/>
      <c r="B663" s="59"/>
      <c r="C663" s="81"/>
      <c r="D663" s="82"/>
      <c r="E663" s="82"/>
      <c r="F663" s="82"/>
      <c r="G663" s="82"/>
    </row>
    <row r="664" spans="1:15" x14ac:dyDescent="0.25">
      <c r="A664" s="58"/>
      <c r="B664" s="63"/>
      <c r="C664" s="79"/>
      <c r="D664" s="64"/>
      <c r="E664" s="83"/>
      <c r="F664" s="83"/>
      <c r="G664" s="83"/>
    </row>
    <row r="666" spans="1:15" x14ac:dyDescent="0.25">
      <c r="B666" s="169" t="s">
        <v>90</v>
      </c>
      <c r="C666" s="170"/>
      <c r="D666" s="170"/>
      <c r="E666" s="170" t="s">
        <v>91</v>
      </c>
      <c r="F666" s="170"/>
      <c r="G666" s="170"/>
      <c r="J666" s="3" t="s">
        <v>61</v>
      </c>
      <c r="K666" s="3"/>
      <c r="L666" s="3"/>
      <c r="M666" s="2" t="s">
        <v>62</v>
      </c>
      <c r="N666" s="2"/>
      <c r="O666" s="170"/>
    </row>
    <row r="667" spans="1:15" x14ac:dyDescent="0.25">
      <c r="B667" s="169" t="s">
        <v>201</v>
      </c>
      <c r="C667" s="170"/>
      <c r="D667" s="170"/>
      <c r="E667" s="170" t="s">
        <v>93</v>
      </c>
      <c r="F667" s="170"/>
      <c r="G667" s="170"/>
      <c r="J667" s="3" t="s">
        <v>63</v>
      </c>
      <c r="K667" s="3"/>
      <c r="L667" s="3"/>
      <c r="M667" s="2" t="s">
        <v>64</v>
      </c>
      <c r="N667" s="2"/>
      <c r="O667" s="170"/>
    </row>
    <row r="668" spans="1:15" x14ac:dyDescent="0.25">
      <c r="B668" s="171"/>
      <c r="C668" s="170"/>
      <c r="D668" s="170"/>
      <c r="E668" s="170" t="s">
        <v>94</v>
      </c>
      <c r="F668" s="170"/>
      <c r="G668" s="170"/>
    </row>
    <row r="716" spans="1:7" ht="15.75" x14ac:dyDescent="0.25">
      <c r="A716" s="1" t="s">
        <v>0</v>
      </c>
      <c r="B716" s="1"/>
      <c r="C716" s="2" t="s">
        <v>202</v>
      </c>
      <c r="D716" s="2"/>
      <c r="E716" s="3"/>
      <c r="F716"/>
    </row>
    <row r="717" spans="1:7" ht="15.75" x14ac:dyDescent="0.25">
      <c r="A717" s="1" t="s">
        <v>2</v>
      </c>
      <c r="B717" s="1"/>
      <c r="C717" s="2"/>
    </row>
    <row r="718" spans="1:7" ht="15.75" x14ac:dyDescent="0.25">
      <c r="A718" s="1" t="s">
        <v>3</v>
      </c>
      <c r="B718" s="1"/>
      <c r="C718" s="2"/>
      <c r="D718" s="2"/>
      <c r="E718" s="2"/>
    </row>
    <row r="719" spans="1:7" ht="27" customHeight="1" x14ac:dyDescent="0.25">
      <c r="A719" s="337" t="s">
        <v>4</v>
      </c>
      <c r="B719" s="337"/>
      <c r="C719" s="337"/>
      <c r="D719" s="337"/>
      <c r="E719" s="337"/>
      <c r="F719" s="337"/>
      <c r="G719" s="337"/>
    </row>
    <row r="720" spans="1:7" ht="18.75" x14ac:dyDescent="0.3">
      <c r="A720" s="2"/>
      <c r="B720" s="4"/>
      <c r="C720" s="5"/>
      <c r="D720" s="5"/>
      <c r="E720" s="5"/>
      <c r="F720" s="5" t="s">
        <v>5</v>
      </c>
    </row>
    <row r="721" spans="1:7" ht="45" customHeight="1" x14ac:dyDescent="0.25">
      <c r="A721" s="6" t="s">
        <v>6</v>
      </c>
      <c r="B721" s="7" t="s">
        <v>7</v>
      </c>
      <c r="C721" s="8" t="s">
        <v>8</v>
      </c>
      <c r="D721" s="10" t="s">
        <v>203</v>
      </c>
      <c r="E721" s="10" t="s">
        <v>179</v>
      </c>
      <c r="F721" s="10" t="s">
        <v>10</v>
      </c>
      <c r="G721" s="9" t="s">
        <v>178</v>
      </c>
    </row>
    <row r="722" spans="1:7" x14ac:dyDescent="0.25">
      <c r="A722" s="11" t="s">
        <v>12</v>
      </c>
      <c r="B722" s="12" t="s">
        <v>13</v>
      </c>
      <c r="C722" s="13">
        <v>102</v>
      </c>
      <c r="D722" s="14">
        <v>29285.08</v>
      </c>
      <c r="E722" s="15">
        <f>E724</f>
        <v>3.95</v>
      </c>
      <c r="F722" s="16"/>
      <c r="G722" s="16">
        <f>D722+E722</f>
        <v>29289.030000000002</v>
      </c>
    </row>
    <row r="723" spans="1:7" x14ac:dyDescent="0.25">
      <c r="A723" s="120"/>
      <c r="B723" s="35"/>
      <c r="C723" s="34"/>
      <c r="D723" s="121"/>
      <c r="E723" s="122"/>
      <c r="F723" s="87"/>
      <c r="G723" s="87"/>
    </row>
    <row r="724" spans="1:7" x14ac:dyDescent="0.25">
      <c r="A724" s="18"/>
      <c r="B724" s="19" t="s">
        <v>27</v>
      </c>
      <c r="C724" s="20">
        <v>39.020000000000003</v>
      </c>
      <c r="D724" s="21">
        <f>D725</f>
        <v>165.06</v>
      </c>
      <c r="E724" s="21">
        <f t="shared" ref="E724" si="63">E725</f>
        <v>3.95</v>
      </c>
      <c r="F724" s="173"/>
      <c r="G724" s="173">
        <f>SUM(D724:F724)</f>
        <v>169.01</v>
      </c>
    </row>
    <row r="725" spans="1:7" ht="27" x14ac:dyDescent="0.25">
      <c r="A725" s="34"/>
      <c r="B725" s="35" t="s">
        <v>28</v>
      </c>
      <c r="C725" s="34" t="s">
        <v>97</v>
      </c>
      <c r="D725" s="36">
        <v>165.06</v>
      </c>
      <c r="E725" s="37">
        <v>3.95</v>
      </c>
      <c r="F725" s="38"/>
      <c r="G725" s="38">
        <f>SUM(D725:F725)</f>
        <v>169.01</v>
      </c>
    </row>
    <row r="726" spans="1:7" x14ac:dyDescent="0.25">
      <c r="A726" s="40"/>
      <c r="B726" s="41"/>
      <c r="C726" s="2"/>
      <c r="D726" s="42"/>
      <c r="E726" s="43"/>
      <c r="F726" s="43"/>
      <c r="G726" s="43"/>
    </row>
    <row r="727" spans="1:7" ht="36" x14ac:dyDescent="0.25">
      <c r="A727" s="44" t="s">
        <v>29</v>
      </c>
      <c r="B727" s="45" t="s">
        <v>30</v>
      </c>
      <c r="C727" s="46" t="s">
        <v>8</v>
      </c>
      <c r="D727" s="10" t="s">
        <v>203</v>
      </c>
      <c r="E727" s="10" t="s">
        <v>179</v>
      </c>
      <c r="F727" s="10" t="s">
        <v>10</v>
      </c>
      <c r="G727" s="9" t="s">
        <v>178</v>
      </c>
    </row>
    <row r="728" spans="1:7" x14ac:dyDescent="0.25">
      <c r="A728" s="47"/>
      <c r="B728" s="48" t="s">
        <v>31</v>
      </c>
      <c r="C728" s="49">
        <v>5002</v>
      </c>
      <c r="D728" s="50">
        <v>32722.82</v>
      </c>
      <c r="E728" s="51">
        <f>E733+E737+E744+E751+E760+E765</f>
        <v>3.95</v>
      </c>
      <c r="F728" s="51">
        <f>F733+F744</f>
        <v>0</v>
      </c>
      <c r="G728" s="51">
        <f>D728+E728</f>
        <v>32726.77</v>
      </c>
    </row>
    <row r="729" spans="1:7" x14ac:dyDescent="0.25">
      <c r="A729" s="44"/>
      <c r="B729" s="45" t="s">
        <v>32</v>
      </c>
      <c r="C729" s="52">
        <v>9802</v>
      </c>
      <c r="D729" s="53">
        <v>-3437.74</v>
      </c>
      <c r="E729" s="54"/>
      <c r="F729" s="53"/>
      <c r="G729" s="53">
        <f>D729</f>
        <v>-3437.74</v>
      </c>
    </row>
    <row r="730" spans="1:7" x14ac:dyDescent="0.25">
      <c r="A730" s="44"/>
      <c r="B730" s="45"/>
      <c r="C730" s="52"/>
      <c r="D730" s="53"/>
      <c r="E730" s="54"/>
      <c r="F730" s="53"/>
      <c r="G730" s="53"/>
    </row>
    <row r="731" spans="1:7" x14ac:dyDescent="0.25">
      <c r="A731" s="47"/>
      <c r="B731" s="48" t="s">
        <v>33</v>
      </c>
      <c r="C731" s="49"/>
      <c r="D731" s="50">
        <f>D728+D729</f>
        <v>29285.08</v>
      </c>
      <c r="E731" s="51">
        <f>E728</f>
        <v>3.95</v>
      </c>
      <c r="F731" s="51">
        <f>F728</f>
        <v>0</v>
      </c>
      <c r="G731" s="51">
        <f>G728+G729</f>
        <v>29289.03</v>
      </c>
    </row>
    <row r="732" spans="1:7" x14ac:dyDescent="0.25">
      <c r="A732" s="44"/>
      <c r="B732" s="45"/>
      <c r="C732" s="52"/>
      <c r="D732" s="56"/>
      <c r="E732" s="54"/>
      <c r="F732" s="54"/>
      <c r="G732" s="54"/>
    </row>
    <row r="733" spans="1:7" x14ac:dyDescent="0.25">
      <c r="A733" s="44"/>
      <c r="B733" s="48" t="s">
        <v>103</v>
      </c>
      <c r="C733" s="49">
        <v>54.02</v>
      </c>
      <c r="D733" s="50">
        <v>767.73</v>
      </c>
      <c r="E733" s="51">
        <v>0</v>
      </c>
      <c r="F733" s="51">
        <f>F734</f>
        <v>-40</v>
      </c>
      <c r="G733" s="51">
        <f>D733+F733</f>
        <v>727.73</v>
      </c>
    </row>
    <row r="734" spans="1:7" x14ac:dyDescent="0.25">
      <c r="A734" s="44"/>
      <c r="B734" s="48" t="s">
        <v>187</v>
      </c>
      <c r="C734" s="49" t="s">
        <v>204</v>
      </c>
      <c r="D734" s="50">
        <v>200</v>
      </c>
      <c r="E734" s="51">
        <v>0</v>
      </c>
      <c r="F734" s="51">
        <f>F735</f>
        <v>-40</v>
      </c>
      <c r="G734" s="51">
        <v>160</v>
      </c>
    </row>
    <row r="735" spans="1:7" x14ac:dyDescent="0.25">
      <c r="A735" s="67"/>
      <c r="B735" s="63" t="s">
        <v>187</v>
      </c>
      <c r="C735" s="79">
        <v>5004</v>
      </c>
      <c r="D735" s="95">
        <v>200</v>
      </c>
      <c r="E735" s="64">
        <v>0</v>
      </c>
      <c r="F735" s="64">
        <v>-40</v>
      </c>
      <c r="G735" s="64">
        <f>D735+F735</f>
        <v>160</v>
      </c>
    </row>
    <row r="736" spans="1:7" x14ac:dyDescent="0.25">
      <c r="A736" s="67"/>
      <c r="B736" s="63"/>
      <c r="C736" s="79"/>
      <c r="D736" s="95"/>
      <c r="E736" s="64"/>
      <c r="F736" s="64"/>
      <c r="G736" s="64"/>
    </row>
    <row r="737" spans="1:7" x14ac:dyDescent="0.25">
      <c r="A737" s="44"/>
      <c r="B737" s="48" t="s">
        <v>106</v>
      </c>
      <c r="C737" s="49">
        <v>61.02</v>
      </c>
      <c r="D737" s="188">
        <v>1411.09</v>
      </c>
      <c r="E737" s="189">
        <f>E738</f>
        <v>0</v>
      </c>
      <c r="F737" s="189"/>
      <c r="G737" s="189">
        <f>SUM(D737:F737)</f>
        <v>1411.09</v>
      </c>
    </row>
    <row r="738" spans="1:7" x14ac:dyDescent="0.25">
      <c r="A738" s="44"/>
      <c r="B738" s="111" t="s">
        <v>69</v>
      </c>
      <c r="C738" s="190" t="s">
        <v>70</v>
      </c>
      <c r="D738" s="191">
        <v>1031.2</v>
      </c>
      <c r="E738" s="192">
        <f>E739</f>
        <v>0</v>
      </c>
      <c r="F738" s="192"/>
      <c r="G738" s="192">
        <f>SUM(D738:F738)</f>
        <v>1031.2</v>
      </c>
    </row>
    <row r="739" spans="1:7" x14ac:dyDescent="0.25">
      <c r="A739" s="44"/>
      <c r="B739" s="111" t="s">
        <v>205</v>
      </c>
      <c r="C739" s="190" t="s">
        <v>206</v>
      </c>
      <c r="D739" s="191">
        <v>610.30999999999995</v>
      </c>
      <c r="E739" s="192">
        <f>E740</f>
        <v>0</v>
      </c>
      <c r="F739" s="192"/>
      <c r="G739" s="192">
        <f>E739+D739</f>
        <v>610.30999999999995</v>
      </c>
    </row>
    <row r="740" spans="1:7" x14ac:dyDescent="0.25">
      <c r="A740" s="44"/>
      <c r="B740" s="45" t="s">
        <v>69</v>
      </c>
      <c r="C740" s="52" t="s">
        <v>70</v>
      </c>
      <c r="D740" s="85">
        <v>544.79999999999995</v>
      </c>
      <c r="E740" s="85">
        <f>E741+E742</f>
        <v>0</v>
      </c>
      <c r="F740" s="85"/>
      <c r="G740" s="85">
        <f>SUM(D740:F740)</f>
        <v>544.79999999999995</v>
      </c>
    </row>
    <row r="741" spans="1:7" x14ac:dyDescent="0.25">
      <c r="A741" s="182"/>
      <c r="B741" s="193" t="s">
        <v>184</v>
      </c>
      <c r="C741" s="34">
        <v>100106</v>
      </c>
      <c r="D741" s="64">
        <v>6.3</v>
      </c>
      <c r="E741" s="64">
        <v>-1.6</v>
      </c>
      <c r="F741" s="64"/>
      <c r="G741" s="64">
        <f>SUM(D741:F741)</f>
        <v>4.6999999999999993</v>
      </c>
    </row>
    <row r="742" spans="1:7" x14ac:dyDescent="0.25">
      <c r="A742" s="44"/>
      <c r="B742" s="63" t="s">
        <v>188</v>
      </c>
      <c r="C742" s="87">
        <v>100206</v>
      </c>
      <c r="D742" s="83">
        <v>3.2</v>
      </c>
      <c r="E742" s="83">
        <v>1.6</v>
      </c>
      <c r="F742" s="83"/>
      <c r="G742" s="83">
        <f>SUM(D742:F742)</f>
        <v>4.8000000000000007</v>
      </c>
    </row>
    <row r="743" spans="1:7" x14ac:dyDescent="0.25">
      <c r="A743" s="44"/>
      <c r="B743" s="63"/>
      <c r="C743" s="87"/>
      <c r="D743" s="83"/>
      <c r="E743" s="83"/>
      <c r="F743" s="83"/>
      <c r="G743" s="83"/>
    </row>
    <row r="744" spans="1:7" x14ac:dyDescent="0.25">
      <c r="A744" s="47"/>
      <c r="B744" s="48" t="s">
        <v>44</v>
      </c>
      <c r="C744" s="109">
        <v>65.02</v>
      </c>
      <c r="D744" s="189">
        <v>4385.1400000000003</v>
      </c>
      <c r="E744" s="189">
        <f t="shared" ref="E744:F748" si="64">E745</f>
        <v>0</v>
      </c>
      <c r="F744" s="189">
        <f t="shared" si="64"/>
        <v>40</v>
      </c>
      <c r="G744" s="189">
        <f>F744+D744</f>
        <v>4425.1400000000003</v>
      </c>
    </row>
    <row r="745" spans="1:7" x14ac:dyDescent="0.25">
      <c r="A745" s="47"/>
      <c r="B745" s="48" t="s">
        <v>36</v>
      </c>
      <c r="C745" s="109" t="s">
        <v>37</v>
      </c>
      <c r="D745" s="189">
        <v>1044</v>
      </c>
      <c r="E745" s="189">
        <f t="shared" si="64"/>
        <v>0</v>
      </c>
      <c r="F745" s="189">
        <f t="shared" si="64"/>
        <v>40</v>
      </c>
      <c r="G745" s="189">
        <f t="shared" ref="G745:G749" si="65">F745+D745</f>
        <v>1084</v>
      </c>
    </row>
    <row r="746" spans="1:7" x14ac:dyDescent="0.25">
      <c r="A746" s="47"/>
      <c r="B746" s="48" t="s">
        <v>207</v>
      </c>
      <c r="C746" s="109" t="s">
        <v>208</v>
      </c>
      <c r="D746" s="189">
        <v>3969.69</v>
      </c>
      <c r="E746" s="189">
        <f t="shared" si="64"/>
        <v>0</v>
      </c>
      <c r="F746" s="189">
        <f t="shared" si="64"/>
        <v>40</v>
      </c>
      <c r="G746" s="189">
        <f t="shared" si="65"/>
        <v>4009.69</v>
      </c>
    </row>
    <row r="747" spans="1:7" x14ac:dyDescent="0.25">
      <c r="A747" s="69"/>
      <c r="B747" s="194" t="s">
        <v>151</v>
      </c>
      <c r="C747" s="195" t="s">
        <v>209</v>
      </c>
      <c r="D747" s="196">
        <v>1477.03</v>
      </c>
      <c r="E747" s="196">
        <f t="shared" si="64"/>
        <v>0</v>
      </c>
      <c r="F747" s="196">
        <f t="shared" si="64"/>
        <v>40</v>
      </c>
      <c r="G747" s="189">
        <f t="shared" si="65"/>
        <v>1517.03</v>
      </c>
    </row>
    <row r="748" spans="1:7" x14ac:dyDescent="0.25">
      <c r="A748" s="58"/>
      <c r="B748" s="59" t="s">
        <v>36</v>
      </c>
      <c r="C748" s="99" t="s">
        <v>37</v>
      </c>
      <c r="D748" s="82">
        <v>704</v>
      </c>
      <c r="E748" s="82">
        <f t="shared" si="64"/>
        <v>0</v>
      </c>
      <c r="F748" s="82">
        <f t="shared" si="64"/>
        <v>40</v>
      </c>
      <c r="G748" s="197">
        <f t="shared" si="65"/>
        <v>744</v>
      </c>
    </row>
    <row r="749" spans="1:7" x14ac:dyDescent="0.25">
      <c r="A749" s="44"/>
      <c r="B749" s="63" t="s">
        <v>145</v>
      </c>
      <c r="C749" s="87">
        <v>2002</v>
      </c>
      <c r="D749" s="83">
        <v>0</v>
      </c>
      <c r="E749" s="83">
        <v>0</v>
      </c>
      <c r="F749" s="83">
        <v>40</v>
      </c>
      <c r="G749" s="198">
        <f t="shared" si="65"/>
        <v>40</v>
      </c>
    </row>
    <row r="750" spans="1:7" x14ac:dyDescent="0.25">
      <c r="A750" s="44"/>
      <c r="B750" s="63"/>
      <c r="C750" s="87"/>
      <c r="D750" s="83"/>
      <c r="E750" s="83"/>
      <c r="F750" s="83"/>
      <c r="G750" s="83"/>
    </row>
    <row r="751" spans="1:7" x14ac:dyDescent="0.25">
      <c r="A751" s="47"/>
      <c r="B751" s="48" t="s">
        <v>85</v>
      </c>
      <c r="C751" s="49">
        <v>68.02</v>
      </c>
      <c r="D751" s="189">
        <v>4956.72</v>
      </c>
      <c r="E751" s="189">
        <f>E752</f>
        <v>0</v>
      </c>
      <c r="F751" s="189"/>
      <c r="G751" s="189">
        <f>D751+E751</f>
        <v>4956.72</v>
      </c>
    </row>
    <row r="752" spans="1:7" x14ac:dyDescent="0.25">
      <c r="A752" s="58"/>
      <c r="B752" s="59" t="s">
        <v>69</v>
      </c>
      <c r="C752" s="81" t="s">
        <v>70</v>
      </c>
      <c r="D752" s="82">
        <v>2570.42</v>
      </c>
      <c r="E752" s="82">
        <f>E753</f>
        <v>0</v>
      </c>
      <c r="F752" s="197"/>
      <c r="G752" s="197">
        <f>SUM(D752:F752)</f>
        <v>2570.42</v>
      </c>
    </row>
    <row r="753" spans="1:11" x14ac:dyDescent="0.25">
      <c r="A753" s="58"/>
      <c r="B753" s="59" t="s">
        <v>210</v>
      </c>
      <c r="C753" s="81" t="s">
        <v>211</v>
      </c>
      <c r="D753" s="82">
        <v>487.44</v>
      </c>
      <c r="E753" s="82">
        <f>E754</f>
        <v>0</v>
      </c>
      <c r="F753" s="197"/>
      <c r="G753" s="197">
        <f t="shared" ref="G753:G755" si="66">SUM(D753:F753)</f>
        <v>487.44</v>
      </c>
    </row>
    <row r="754" spans="1:11" x14ac:dyDescent="0.25">
      <c r="A754" s="44"/>
      <c r="B754" s="59" t="s">
        <v>69</v>
      </c>
      <c r="C754" s="81" t="s">
        <v>70</v>
      </c>
      <c r="D754" s="82">
        <v>413.7</v>
      </c>
      <c r="E754" s="82">
        <f>E755+E757</f>
        <v>0</v>
      </c>
      <c r="F754" s="197"/>
      <c r="G754" s="197">
        <f t="shared" si="66"/>
        <v>413.7</v>
      </c>
    </row>
    <row r="755" spans="1:11" x14ac:dyDescent="0.25">
      <c r="A755" s="58"/>
      <c r="B755" s="59" t="s">
        <v>212</v>
      </c>
      <c r="C755" s="81">
        <v>1001</v>
      </c>
      <c r="D755" s="82">
        <v>401.2</v>
      </c>
      <c r="E755" s="82">
        <f>E756</f>
        <v>-0.8</v>
      </c>
      <c r="F755" s="197"/>
      <c r="G755" s="197">
        <f t="shared" si="66"/>
        <v>400.4</v>
      </c>
    </row>
    <row r="756" spans="1:11" x14ac:dyDescent="0.25">
      <c r="A756" s="44"/>
      <c r="B756" s="63" t="s">
        <v>148</v>
      </c>
      <c r="C756" s="79">
        <v>100105</v>
      </c>
      <c r="D756" s="83">
        <v>34</v>
      </c>
      <c r="E756" s="83">
        <v>-0.8</v>
      </c>
      <c r="F756" s="198"/>
      <c r="G756" s="198">
        <f>E756+D756</f>
        <v>33.200000000000003</v>
      </c>
    </row>
    <row r="757" spans="1:11" x14ac:dyDescent="0.25">
      <c r="A757" s="58"/>
      <c r="B757" s="59" t="s">
        <v>213</v>
      </c>
      <c r="C757" s="81">
        <v>1002</v>
      </c>
      <c r="D757" s="82">
        <f>D758</f>
        <v>0</v>
      </c>
      <c r="E757" s="82">
        <f t="shared" ref="E757" si="67">E758</f>
        <v>0.8</v>
      </c>
      <c r="F757" s="82"/>
      <c r="G757" s="82">
        <f>E757+F757</f>
        <v>0.8</v>
      </c>
    </row>
    <row r="758" spans="1:11" x14ac:dyDescent="0.25">
      <c r="A758" s="67"/>
      <c r="B758" s="63" t="s">
        <v>188</v>
      </c>
      <c r="C758" s="79">
        <v>100206</v>
      </c>
      <c r="D758" s="83">
        <v>0</v>
      </c>
      <c r="E758" s="83">
        <v>0.8</v>
      </c>
      <c r="F758" s="83"/>
      <c r="G758" s="83">
        <f>E758+F758</f>
        <v>0.8</v>
      </c>
    </row>
    <row r="759" spans="1:11" x14ac:dyDescent="0.25">
      <c r="A759" s="44"/>
      <c r="B759" s="59"/>
      <c r="C759" s="81"/>
      <c r="D759" s="82"/>
      <c r="E759" s="82"/>
      <c r="F759" s="82"/>
      <c r="G759" s="82"/>
    </row>
    <row r="760" spans="1:11" x14ac:dyDescent="0.25">
      <c r="A760" s="47"/>
      <c r="B760" s="74" t="s">
        <v>159</v>
      </c>
      <c r="C760" s="75" t="s">
        <v>160</v>
      </c>
      <c r="D760" s="199">
        <v>7433.36</v>
      </c>
      <c r="E760" s="199">
        <f>E762</f>
        <v>3.95</v>
      </c>
      <c r="F760" s="200"/>
      <c r="G760" s="200">
        <f>D760+E760</f>
        <v>7437.3099999999995</v>
      </c>
    </row>
    <row r="761" spans="1:11" x14ac:dyDescent="0.25">
      <c r="A761" s="47"/>
      <c r="B761" s="74" t="s">
        <v>166</v>
      </c>
      <c r="C761" s="75" t="s">
        <v>214</v>
      </c>
      <c r="D761" s="199">
        <v>207.95</v>
      </c>
      <c r="E761" s="199">
        <f>E762</f>
        <v>3.95</v>
      </c>
      <c r="F761" s="200"/>
      <c r="G761" s="200">
        <f t="shared" ref="G761:G762" si="68">D761+E761</f>
        <v>211.89999999999998</v>
      </c>
    </row>
    <row r="762" spans="1:11" x14ac:dyDescent="0.25">
      <c r="A762" s="58"/>
      <c r="B762" s="72" t="s">
        <v>161</v>
      </c>
      <c r="C762" s="153" t="s">
        <v>162</v>
      </c>
      <c r="D762" s="61">
        <v>600.25</v>
      </c>
      <c r="E762" s="201">
        <f>E763</f>
        <v>3.95</v>
      </c>
      <c r="F762" s="202"/>
      <c r="G762" s="202">
        <f t="shared" si="68"/>
        <v>604.20000000000005</v>
      </c>
      <c r="K762" t="s">
        <v>215</v>
      </c>
    </row>
    <row r="763" spans="1:11" ht="29.25" customHeight="1" x14ac:dyDescent="0.25">
      <c r="A763" s="58"/>
      <c r="B763" s="68" t="s">
        <v>168</v>
      </c>
      <c r="C763" s="158" t="s">
        <v>169</v>
      </c>
      <c r="D763" s="64">
        <v>194.45</v>
      </c>
      <c r="E763" s="31">
        <v>3.95</v>
      </c>
      <c r="F763" s="203"/>
      <c r="G763" s="203">
        <f>E763+D763</f>
        <v>198.39999999999998</v>
      </c>
    </row>
    <row r="764" spans="1:11" x14ac:dyDescent="0.25">
      <c r="A764" s="44"/>
      <c r="B764" s="59"/>
      <c r="C764" s="81"/>
      <c r="D764" s="82"/>
      <c r="E764" s="82"/>
      <c r="F764" s="82"/>
      <c r="G764" s="82"/>
    </row>
    <row r="765" spans="1:11" x14ac:dyDescent="0.25">
      <c r="A765" s="47"/>
      <c r="B765" s="48" t="s">
        <v>170</v>
      </c>
      <c r="C765" s="49">
        <v>74.02</v>
      </c>
      <c r="D765" s="51">
        <v>711.32</v>
      </c>
      <c r="E765" s="51">
        <f>E766</f>
        <v>0</v>
      </c>
      <c r="F765" s="51"/>
      <c r="G765" s="51">
        <f>SUM(D765:F765)</f>
        <v>711.32</v>
      </c>
    </row>
    <row r="766" spans="1:11" x14ac:dyDescent="0.25">
      <c r="A766" s="47"/>
      <c r="B766" s="48" t="s">
        <v>69</v>
      </c>
      <c r="C766" s="49" t="s">
        <v>70</v>
      </c>
      <c r="D766" s="51">
        <v>84.4</v>
      </c>
      <c r="E766" s="51">
        <f>E768</f>
        <v>0</v>
      </c>
      <c r="F766" s="51"/>
      <c r="G766" s="51">
        <f t="shared" ref="G766:G771" si="69">SUM(D766:F766)</f>
        <v>84.4</v>
      </c>
    </row>
    <row r="767" spans="1:11" x14ac:dyDescent="0.25">
      <c r="A767" s="47"/>
      <c r="B767" s="48" t="s">
        <v>59</v>
      </c>
      <c r="C767" s="49" t="s">
        <v>216</v>
      </c>
      <c r="D767" s="51">
        <v>175.16</v>
      </c>
      <c r="E767" s="189">
        <f>E768</f>
        <v>0</v>
      </c>
      <c r="F767" s="189"/>
      <c r="G767" s="51">
        <f t="shared" si="69"/>
        <v>175.16</v>
      </c>
    </row>
    <row r="768" spans="1:11" x14ac:dyDescent="0.25">
      <c r="A768" s="110"/>
      <c r="B768" s="45" t="s">
        <v>69</v>
      </c>
      <c r="C768" s="52" t="s">
        <v>70</v>
      </c>
      <c r="D768" s="175">
        <v>84.4</v>
      </c>
      <c r="E768" s="85">
        <f>E769</f>
        <v>0</v>
      </c>
      <c r="F768" s="85"/>
      <c r="G768" s="175">
        <f t="shared" si="69"/>
        <v>84.4</v>
      </c>
    </row>
    <row r="769" spans="1:18" x14ac:dyDescent="0.25">
      <c r="A769" s="110"/>
      <c r="B769" s="59" t="s">
        <v>212</v>
      </c>
      <c r="C769" s="81">
        <v>10.01</v>
      </c>
      <c r="D769" s="107">
        <v>81.7</v>
      </c>
      <c r="E769" s="82">
        <f>E770+E771</f>
        <v>0</v>
      </c>
      <c r="F769" s="82"/>
      <c r="G769" s="107">
        <f t="shared" si="69"/>
        <v>81.7</v>
      </c>
    </row>
    <row r="770" spans="1:18" x14ac:dyDescent="0.25">
      <c r="A770" s="110"/>
      <c r="B770" s="63" t="s">
        <v>117</v>
      </c>
      <c r="C770" s="79">
        <v>100101</v>
      </c>
      <c r="D770" s="25">
        <v>70.400000000000006</v>
      </c>
      <c r="E770" s="83">
        <v>0.2</v>
      </c>
      <c r="F770" s="83"/>
      <c r="G770" s="25">
        <f t="shared" si="69"/>
        <v>70.600000000000009</v>
      </c>
    </row>
    <row r="771" spans="1:18" x14ac:dyDescent="0.25">
      <c r="A771" s="110"/>
      <c r="B771" s="63" t="s">
        <v>148</v>
      </c>
      <c r="C771" s="79">
        <v>100105</v>
      </c>
      <c r="D771" s="25">
        <v>7.1</v>
      </c>
      <c r="E771" s="83">
        <v>-0.2</v>
      </c>
      <c r="F771" s="83"/>
      <c r="G771" s="25">
        <f t="shared" si="69"/>
        <v>6.8999999999999995</v>
      </c>
      <c r="L771" s="170"/>
      <c r="M771" s="3" t="s">
        <v>61</v>
      </c>
      <c r="N771" s="3"/>
      <c r="O771" s="3"/>
      <c r="P771" s="2" t="s">
        <v>62</v>
      </c>
      <c r="Q771" s="2"/>
      <c r="R771" s="170"/>
    </row>
    <row r="772" spans="1:18" x14ac:dyDescent="0.25">
      <c r="A772" s="58"/>
      <c r="B772" s="63"/>
      <c r="C772" s="79"/>
      <c r="D772" s="64"/>
      <c r="E772" s="83"/>
      <c r="F772" s="83"/>
      <c r="G772" s="83"/>
      <c r="L772" s="170"/>
      <c r="M772" s="3" t="s">
        <v>63</v>
      </c>
      <c r="N772" s="3"/>
      <c r="O772" s="3"/>
      <c r="P772" s="2" t="s">
        <v>64</v>
      </c>
      <c r="Q772" s="2"/>
      <c r="R772" s="170"/>
    </row>
    <row r="774" spans="1:18" x14ac:dyDescent="0.25">
      <c r="B774" s="171" t="s">
        <v>90</v>
      </c>
      <c r="C774" s="170"/>
      <c r="D774" s="170"/>
      <c r="E774" s="170" t="s">
        <v>91</v>
      </c>
      <c r="F774" s="170"/>
      <c r="G774" s="170"/>
      <c r="L774" s="171" t="s">
        <v>90</v>
      </c>
      <c r="M774" s="170"/>
      <c r="N774" s="170"/>
      <c r="O774" s="170" t="s">
        <v>91</v>
      </c>
      <c r="P774" s="170"/>
      <c r="Q774" s="170"/>
    </row>
    <row r="775" spans="1:18" x14ac:dyDescent="0.25">
      <c r="B775" s="171" t="s">
        <v>201</v>
      </c>
      <c r="C775" s="170"/>
      <c r="D775" s="170"/>
      <c r="E775" s="170" t="s">
        <v>93</v>
      </c>
      <c r="F775" s="170"/>
      <c r="G775" s="170"/>
      <c r="L775" s="171" t="s">
        <v>201</v>
      </c>
      <c r="M775" s="170"/>
      <c r="N775" s="170"/>
      <c r="O775" s="170" t="s">
        <v>93</v>
      </c>
      <c r="P775" s="170"/>
      <c r="Q775" s="170"/>
    </row>
    <row r="776" spans="1:18" x14ac:dyDescent="0.25">
      <c r="B776" s="171"/>
      <c r="C776" s="170"/>
      <c r="D776" s="170"/>
      <c r="E776" s="170" t="s">
        <v>94</v>
      </c>
      <c r="F776" s="170"/>
      <c r="G776" s="170"/>
      <c r="L776" s="171"/>
      <c r="M776" s="170"/>
      <c r="N776" s="170"/>
      <c r="O776" s="170" t="s">
        <v>94</v>
      </c>
      <c r="P776" s="170"/>
      <c r="Q776" s="170"/>
    </row>
    <row r="816" spans="1:6" ht="15.75" x14ac:dyDescent="0.25">
      <c r="A816" s="1" t="s">
        <v>0</v>
      </c>
      <c r="B816" s="1"/>
      <c r="C816" s="2" t="s">
        <v>217</v>
      </c>
      <c r="D816" s="2"/>
      <c r="E816" s="3"/>
      <c r="F816"/>
    </row>
    <row r="817" spans="1:7" ht="15.75" x14ac:dyDescent="0.25">
      <c r="A817" s="1" t="s">
        <v>2</v>
      </c>
      <c r="B817" s="1"/>
      <c r="C817" s="2"/>
    </row>
    <row r="818" spans="1:7" ht="15.75" x14ac:dyDescent="0.25">
      <c r="A818" s="1" t="s">
        <v>3</v>
      </c>
      <c r="B818" s="1"/>
      <c r="C818" s="2"/>
      <c r="D818" s="2"/>
      <c r="E818" s="2"/>
    </row>
    <row r="819" spans="1:7" ht="36.75" customHeight="1" x14ac:dyDescent="0.25">
      <c r="A819" s="337" t="s">
        <v>4</v>
      </c>
      <c r="B819" s="337"/>
      <c r="C819" s="337"/>
      <c r="D819" s="337"/>
      <c r="E819" s="337"/>
      <c r="F819" s="337"/>
      <c r="G819" s="337"/>
    </row>
    <row r="820" spans="1:7" ht="18.75" x14ac:dyDescent="0.3">
      <c r="A820" s="2"/>
      <c r="B820" s="4"/>
      <c r="C820" s="5"/>
      <c r="D820" s="5"/>
      <c r="E820" s="5"/>
      <c r="F820" s="5" t="s">
        <v>5</v>
      </c>
    </row>
    <row r="821" spans="1:7" ht="36" x14ac:dyDescent="0.25">
      <c r="A821" s="6" t="s">
        <v>6</v>
      </c>
      <c r="B821" s="7" t="s">
        <v>7</v>
      </c>
      <c r="C821" s="8" t="s">
        <v>8</v>
      </c>
      <c r="D821" s="10" t="s">
        <v>218</v>
      </c>
      <c r="E821" s="10" t="s">
        <v>179</v>
      </c>
      <c r="F821" s="9" t="s">
        <v>10</v>
      </c>
      <c r="G821" s="9" t="s">
        <v>219</v>
      </c>
    </row>
    <row r="822" spans="1:7" x14ac:dyDescent="0.25">
      <c r="A822" s="11" t="s">
        <v>12</v>
      </c>
      <c r="B822" s="12" t="s">
        <v>13</v>
      </c>
      <c r="C822" s="13">
        <v>102</v>
      </c>
      <c r="D822" s="14">
        <v>29281.49</v>
      </c>
      <c r="E822" s="15">
        <f>E824</f>
        <v>3.59</v>
      </c>
      <c r="F822" s="204">
        <f>F824</f>
        <v>0</v>
      </c>
      <c r="G822" s="16">
        <f>D822+E822</f>
        <v>29285.08</v>
      </c>
    </row>
    <row r="823" spans="1:7" x14ac:dyDescent="0.25">
      <c r="A823" s="120"/>
      <c r="B823" s="35"/>
      <c r="C823" s="34"/>
      <c r="D823" s="121"/>
      <c r="E823" s="122"/>
      <c r="F823" s="128"/>
      <c r="G823" s="87"/>
    </row>
    <row r="824" spans="1:7" x14ac:dyDescent="0.25">
      <c r="A824" s="18"/>
      <c r="B824" s="19" t="s">
        <v>27</v>
      </c>
      <c r="C824" s="20">
        <v>39.020000000000003</v>
      </c>
      <c r="D824" s="21">
        <f>D825</f>
        <v>161.47</v>
      </c>
      <c r="E824" s="21">
        <f t="shared" ref="E824" si="70">E825</f>
        <v>3.59</v>
      </c>
      <c r="F824" s="21">
        <f>F825</f>
        <v>0</v>
      </c>
      <c r="G824" s="173">
        <f>SUM(D824:F824)</f>
        <v>165.06</v>
      </c>
    </row>
    <row r="825" spans="1:7" ht="27" x14ac:dyDescent="0.25">
      <c r="A825" s="34"/>
      <c r="B825" s="35" t="s">
        <v>28</v>
      </c>
      <c r="C825" s="34" t="s">
        <v>97</v>
      </c>
      <c r="D825" s="36">
        <v>161.47</v>
      </c>
      <c r="E825" s="37">
        <v>3.59</v>
      </c>
      <c r="F825" s="38">
        <v>0</v>
      </c>
      <c r="G825" s="38">
        <f>SUM(D825:F825)</f>
        <v>165.06</v>
      </c>
    </row>
    <row r="826" spans="1:7" x14ac:dyDescent="0.25">
      <c r="A826" s="40"/>
      <c r="B826" s="41"/>
      <c r="C826" s="2"/>
      <c r="D826" s="42"/>
      <c r="E826" s="43"/>
      <c r="F826" s="43"/>
      <c r="G826" s="3"/>
    </row>
    <row r="827" spans="1:7" x14ac:dyDescent="0.25">
      <c r="A827" s="205"/>
      <c r="B827" s="206"/>
      <c r="C827" s="207"/>
      <c r="D827" s="208"/>
      <c r="E827" s="208"/>
      <c r="F827" s="208"/>
    </row>
    <row r="828" spans="1:7" ht="36" x14ac:dyDescent="0.25">
      <c r="A828" s="44" t="s">
        <v>29</v>
      </c>
      <c r="B828" s="45" t="s">
        <v>30</v>
      </c>
      <c r="C828" s="46" t="s">
        <v>8</v>
      </c>
      <c r="D828" s="10" t="s">
        <v>218</v>
      </c>
      <c r="E828" s="10" t="s">
        <v>179</v>
      </c>
      <c r="F828" s="9" t="s">
        <v>10</v>
      </c>
      <c r="G828" s="9" t="s">
        <v>219</v>
      </c>
    </row>
    <row r="829" spans="1:7" x14ac:dyDescent="0.25">
      <c r="A829" s="47"/>
      <c r="B829" s="48" t="s">
        <v>31</v>
      </c>
      <c r="C829" s="49">
        <v>5002</v>
      </c>
      <c r="D829" s="50">
        <v>32719.23</v>
      </c>
      <c r="E829" s="51">
        <f>E834+E857+E862+E873+E902</f>
        <v>3.59</v>
      </c>
      <c r="F829" s="51"/>
      <c r="G829" s="209">
        <f>D829+E829</f>
        <v>32722.82</v>
      </c>
    </row>
    <row r="830" spans="1:7" x14ac:dyDescent="0.25">
      <c r="A830" s="44"/>
      <c r="B830" s="45" t="s">
        <v>32</v>
      </c>
      <c r="C830" s="52">
        <v>9802</v>
      </c>
      <c r="D830" s="53">
        <v>-3437.74</v>
      </c>
      <c r="E830" s="54"/>
      <c r="F830" s="53"/>
      <c r="G830" s="210">
        <f>D830</f>
        <v>-3437.74</v>
      </c>
    </row>
    <row r="831" spans="1:7" x14ac:dyDescent="0.25">
      <c r="A831" s="44"/>
      <c r="B831" s="45"/>
      <c r="C831" s="52"/>
      <c r="D831" s="53"/>
      <c r="E831" s="54"/>
      <c r="F831" s="53"/>
      <c r="G831" s="210"/>
    </row>
    <row r="832" spans="1:7" x14ac:dyDescent="0.25">
      <c r="A832" s="44"/>
      <c r="B832" s="45" t="s">
        <v>33</v>
      </c>
      <c r="C832" s="52"/>
      <c r="D832" s="56">
        <f>D829+D830</f>
        <v>29281.489999999998</v>
      </c>
      <c r="E832" s="54">
        <f>E829</f>
        <v>3.59</v>
      </c>
      <c r="F832" s="54">
        <f>F829</f>
        <v>0</v>
      </c>
      <c r="G832" s="211">
        <f>SUM(G829:G830)</f>
        <v>29285.08</v>
      </c>
    </row>
    <row r="833" spans="1:11" x14ac:dyDescent="0.25">
      <c r="A833" s="44"/>
      <c r="B833" s="45"/>
      <c r="C833" s="52"/>
      <c r="D833" s="56"/>
      <c r="E833" s="54"/>
      <c r="F833" s="54"/>
      <c r="G833" s="211"/>
    </row>
    <row r="834" spans="1:11" x14ac:dyDescent="0.25">
      <c r="A834" s="44"/>
      <c r="B834" s="48" t="s">
        <v>220</v>
      </c>
      <c r="C834" s="49">
        <v>51.02</v>
      </c>
      <c r="D834" s="188">
        <v>7151.57</v>
      </c>
      <c r="E834" s="189">
        <f>E835+E845</f>
        <v>-132.51999999999998</v>
      </c>
      <c r="F834" s="189">
        <f>F835+F845</f>
        <v>-42.64</v>
      </c>
      <c r="G834" s="212">
        <f>SUM(D834:F834)</f>
        <v>6976.4099999999989</v>
      </c>
    </row>
    <row r="835" spans="1:11" x14ac:dyDescent="0.25">
      <c r="A835" s="44"/>
      <c r="B835" s="45" t="s">
        <v>69</v>
      </c>
      <c r="C835" s="52" t="s">
        <v>70</v>
      </c>
      <c r="D835" s="85">
        <v>4903.45</v>
      </c>
      <c r="E835" s="85">
        <f>E836+E841+E843</f>
        <v>-63.4</v>
      </c>
      <c r="F835" s="85">
        <f>F836+F841+F843</f>
        <v>-21.000000000000004</v>
      </c>
      <c r="G835" s="211">
        <f>SUM(D835:F835)</f>
        <v>4819.05</v>
      </c>
    </row>
    <row r="836" spans="1:11" x14ac:dyDescent="0.25">
      <c r="A836" s="44"/>
      <c r="B836" s="59" t="s">
        <v>212</v>
      </c>
      <c r="C836" s="81">
        <v>10.01</v>
      </c>
      <c r="D836" s="82">
        <v>4777.05</v>
      </c>
      <c r="E836" s="82">
        <f>E837+E838+E840+E839</f>
        <v>-61.2</v>
      </c>
      <c r="F836" s="82">
        <f>F837+F838+F840</f>
        <v>-20.500000000000004</v>
      </c>
      <c r="G836" s="213">
        <f>SUM(D836:F836)</f>
        <v>4695.3500000000004</v>
      </c>
      <c r="I836" s="115"/>
    </row>
    <row r="837" spans="1:11" x14ac:dyDescent="0.25">
      <c r="A837" s="44"/>
      <c r="B837" s="63" t="s">
        <v>117</v>
      </c>
      <c r="C837" s="79" t="s">
        <v>221</v>
      </c>
      <c r="D837" s="83">
        <v>3778.05</v>
      </c>
      <c r="E837" s="83">
        <v>-14.8</v>
      </c>
      <c r="F837" s="83">
        <v>-17.600000000000001</v>
      </c>
      <c r="G837" s="214">
        <f>SUM(D837:F837)</f>
        <v>3745.65</v>
      </c>
      <c r="I837" s="215">
        <v>38</v>
      </c>
      <c r="J837" s="215">
        <v>-52.8</v>
      </c>
      <c r="K837" s="115">
        <f>SUM(I837:J837)</f>
        <v>-14.799999999999997</v>
      </c>
    </row>
    <row r="838" spans="1:11" x14ac:dyDescent="0.25">
      <c r="A838" s="44"/>
      <c r="B838" s="63" t="s">
        <v>148</v>
      </c>
      <c r="C838" s="79" t="s">
        <v>222</v>
      </c>
      <c r="D838" s="83">
        <v>412.3</v>
      </c>
      <c r="E838" s="83">
        <v>-15.3</v>
      </c>
      <c r="F838" s="83">
        <v>-1.8</v>
      </c>
      <c r="G838" s="214">
        <f t="shared" ref="G838:G847" si="71">SUM(D838:F838)</f>
        <v>395.2</v>
      </c>
      <c r="I838" s="215">
        <v>-10</v>
      </c>
      <c r="J838" s="215">
        <v>-5.3</v>
      </c>
      <c r="K838" s="115">
        <f>SUM(I838:J838)</f>
        <v>-15.3</v>
      </c>
    </row>
    <row r="839" spans="1:11" x14ac:dyDescent="0.25">
      <c r="A839" s="44"/>
      <c r="B839" s="63" t="s">
        <v>184</v>
      </c>
      <c r="C839" s="79" t="s">
        <v>223</v>
      </c>
      <c r="D839" s="83">
        <v>160</v>
      </c>
      <c r="E839" s="83">
        <v>-20</v>
      </c>
      <c r="F839" s="83">
        <v>0</v>
      </c>
      <c r="G839" s="214">
        <f>SUM(D839:F839)</f>
        <v>140</v>
      </c>
      <c r="I839" s="215">
        <v>-20</v>
      </c>
      <c r="J839" s="168"/>
    </row>
    <row r="840" spans="1:11" x14ac:dyDescent="0.25">
      <c r="A840" s="44"/>
      <c r="B840" s="63" t="s">
        <v>149</v>
      </c>
      <c r="C840" s="79" t="s">
        <v>224</v>
      </c>
      <c r="D840" s="83">
        <v>202.2</v>
      </c>
      <c r="E840" s="83">
        <v>-11.1</v>
      </c>
      <c r="F840" s="83">
        <v>-1.1000000000000001</v>
      </c>
      <c r="G840" s="214">
        <f t="shared" si="71"/>
        <v>190</v>
      </c>
      <c r="I840" s="215">
        <v>-8</v>
      </c>
      <c r="K840" s="115">
        <f>E840+I840</f>
        <v>-19.100000000000001</v>
      </c>
    </row>
    <row r="841" spans="1:11" x14ac:dyDescent="0.25">
      <c r="A841" s="44"/>
      <c r="B841" s="59" t="s">
        <v>213</v>
      </c>
      <c r="C841" s="81">
        <v>10.02</v>
      </c>
      <c r="D841" s="82">
        <v>16</v>
      </c>
      <c r="E841" s="82">
        <f>E842</f>
        <v>-0.8</v>
      </c>
      <c r="F841" s="82">
        <v>0</v>
      </c>
      <c r="G841" s="213">
        <f t="shared" si="71"/>
        <v>15.2</v>
      </c>
    </row>
    <row r="842" spans="1:11" x14ac:dyDescent="0.25">
      <c r="A842" s="44"/>
      <c r="B842" s="63" t="s">
        <v>188</v>
      </c>
      <c r="C842" s="79" t="s">
        <v>225</v>
      </c>
      <c r="D842" s="83">
        <v>16</v>
      </c>
      <c r="E842" s="83">
        <v>-0.8</v>
      </c>
      <c r="F842" s="83">
        <v>0</v>
      </c>
      <c r="G842" s="214">
        <f t="shared" si="71"/>
        <v>15.2</v>
      </c>
    </row>
    <row r="843" spans="1:11" x14ac:dyDescent="0.25">
      <c r="A843" s="44"/>
      <c r="B843" s="59" t="s">
        <v>226</v>
      </c>
      <c r="C843" s="81">
        <v>10.029999999999999</v>
      </c>
      <c r="D843" s="82">
        <v>110.4</v>
      </c>
      <c r="E843" s="82">
        <f>E844</f>
        <v>-1.4</v>
      </c>
      <c r="F843" s="82">
        <f t="shared" ref="F843" si="72">F844</f>
        <v>-0.5</v>
      </c>
      <c r="G843" s="216">
        <f t="shared" si="71"/>
        <v>108.5</v>
      </c>
    </row>
    <row r="844" spans="1:11" x14ac:dyDescent="0.25">
      <c r="A844" s="44"/>
      <c r="B844" s="63" t="s">
        <v>158</v>
      </c>
      <c r="C844" s="79" t="s">
        <v>227</v>
      </c>
      <c r="D844" s="83">
        <v>110.4</v>
      </c>
      <c r="E844" s="83">
        <v>-1.4</v>
      </c>
      <c r="F844" s="83">
        <v>-0.5</v>
      </c>
      <c r="G844" s="214">
        <f t="shared" si="71"/>
        <v>108.5</v>
      </c>
    </row>
    <row r="845" spans="1:11" x14ac:dyDescent="0.25">
      <c r="A845" s="44"/>
      <c r="B845" s="45" t="s">
        <v>80</v>
      </c>
      <c r="C845" s="52" t="s">
        <v>37</v>
      </c>
      <c r="D845" s="85">
        <v>1831.36</v>
      </c>
      <c r="E845" s="85">
        <f>E846+E851+E852+E853+E854</f>
        <v>-69.11999999999999</v>
      </c>
      <c r="F845" s="85">
        <f>F846+F851+F852+F853+F854</f>
        <v>-21.64</v>
      </c>
      <c r="G845" s="211">
        <f t="shared" si="71"/>
        <v>1740.6</v>
      </c>
    </row>
    <row r="846" spans="1:11" x14ac:dyDescent="0.25">
      <c r="A846" s="44"/>
      <c r="B846" s="59" t="s">
        <v>80</v>
      </c>
      <c r="C846" s="81">
        <v>20.010000000000002</v>
      </c>
      <c r="D846" s="82">
        <v>959.35</v>
      </c>
      <c r="E846" s="82">
        <f>E847+E848+E849+E850</f>
        <v>-3.4</v>
      </c>
      <c r="F846" s="82">
        <f>F847+F848+F849+F850</f>
        <v>-1.2</v>
      </c>
      <c r="G846" s="213">
        <f t="shared" si="71"/>
        <v>954.75</v>
      </c>
    </row>
    <row r="847" spans="1:11" x14ac:dyDescent="0.25">
      <c r="A847" s="44"/>
      <c r="B847" s="63" t="s">
        <v>71</v>
      </c>
      <c r="C847" s="79" t="s">
        <v>228</v>
      </c>
      <c r="D847" s="83">
        <v>49.44</v>
      </c>
      <c r="E847" s="83">
        <v>-0.3</v>
      </c>
      <c r="F847" s="83">
        <v>0</v>
      </c>
      <c r="G847" s="214">
        <f t="shared" si="71"/>
        <v>49.14</v>
      </c>
    </row>
    <row r="848" spans="1:11" x14ac:dyDescent="0.25">
      <c r="A848" s="44"/>
      <c r="B848" s="63" t="s">
        <v>72</v>
      </c>
      <c r="C848" s="79" t="s">
        <v>229</v>
      </c>
      <c r="D848" s="83">
        <v>23.8</v>
      </c>
      <c r="E848" s="83">
        <v>-0.8</v>
      </c>
      <c r="F848" s="83">
        <v>0</v>
      </c>
      <c r="G848" s="214">
        <f t="shared" ref="G848:G850" si="73">SUM(D848:F848)</f>
        <v>23</v>
      </c>
    </row>
    <row r="849" spans="1:8" x14ac:dyDescent="0.25">
      <c r="A849" s="44"/>
      <c r="B849" s="63" t="s">
        <v>39</v>
      </c>
      <c r="C849" s="79" t="s">
        <v>230</v>
      </c>
      <c r="D849" s="83">
        <v>117.71</v>
      </c>
      <c r="E849" s="83">
        <v>-2</v>
      </c>
      <c r="F849" s="83">
        <v>-1</v>
      </c>
      <c r="G849" s="214">
        <f t="shared" si="73"/>
        <v>114.71</v>
      </c>
    </row>
    <row r="850" spans="1:8" x14ac:dyDescent="0.25">
      <c r="A850" s="44"/>
      <c r="B850" s="63" t="s">
        <v>43</v>
      </c>
      <c r="C850" s="79" t="s">
        <v>231</v>
      </c>
      <c r="D850" s="83">
        <v>69.7</v>
      </c>
      <c r="E850" s="83">
        <v>-0.3</v>
      </c>
      <c r="F850" s="83">
        <v>-0.2</v>
      </c>
      <c r="G850" s="214">
        <f t="shared" si="73"/>
        <v>69.2</v>
      </c>
    </row>
    <row r="851" spans="1:8" x14ac:dyDescent="0.25">
      <c r="A851" s="44"/>
      <c r="B851" s="59" t="s">
        <v>145</v>
      </c>
      <c r="C851" s="81">
        <v>20.02</v>
      </c>
      <c r="D851" s="82">
        <v>44</v>
      </c>
      <c r="E851" s="82">
        <v>-4</v>
      </c>
      <c r="F851" s="82">
        <v>0</v>
      </c>
      <c r="G851" s="213">
        <f>SUM(D851:F851)</f>
        <v>40</v>
      </c>
    </row>
    <row r="852" spans="1:8" x14ac:dyDescent="0.25">
      <c r="A852" s="44"/>
      <c r="B852" s="59" t="s">
        <v>60</v>
      </c>
      <c r="C852" s="81" t="s">
        <v>232</v>
      </c>
      <c r="D852" s="82">
        <v>27.36</v>
      </c>
      <c r="E852" s="82">
        <v>-20.72</v>
      </c>
      <c r="F852" s="82">
        <v>-6.64</v>
      </c>
      <c r="G852" s="213">
        <f t="shared" ref="G852:G853" si="74">SUM(D852:F852)</f>
        <v>0</v>
      </c>
    </row>
    <row r="853" spans="1:8" x14ac:dyDescent="0.25">
      <c r="A853" s="44"/>
      <c r="B853" s="59" t="s">
        <v>194</v>
      </c>
      <c r="C853" s="81" t="s">
        <v>233</v>
      </c>
      <c r="D853" s="82">
        <v>1</v>
      </c>
      <c r="E853" s="82">
        <v>-0.7</v>
      </c>
      <c r="F853" s="82">
        <v>-0.3</v>
      </c>
      <c r="G853" s="213">
        <f t="shared" si="74"/>
        <v>0</v>
      </c>
    </row>
    <row r="854" spans="1:8" x14ac:dyDescent="0.25">
      <c r="A854" s="44"/>
      <c r="B854" s="59" t="s">
        <v>67</v>
      </c>
      <c r="C854" s="217">
        <v>20.3</v>
      </c>
      <c r="D854" s="82">
        <v>505.65</v>
      </c>
      <c r="E854" s="82">
        <f>E855</f>
        <v>-40.299999999999997</v>
      </c>
      <c r="F854" s="82">
        <f>F855</f>
        <v>-13.5</v>
      </c>
      <c r="G854" s="213">
        <f>SUM(D854:F854)</f>
        <v>451.84999999999997</v>
      </c>
    </row>
    <row r="855" spans="1:8" x14ac:dyDescent="0.25">
      <c r="A855" s="44"/>
      <c r="B855" s="63" t="s">
        <v>234</v>
      </c>
      <c r="C855" s="79" t="s">
        <v>235</v>
      </c>
      <c r="D855" s="83">
        <v>495.05</v>
      </c>
      <c r="E855" s="83">
        <v>-40.299999999999997</v>
      </c>
      <c r="F855" s="83">
        <v>-13.5</v>
      </c>
      <c r="G855" s="214">
        <f>SUM(D855:F855)</f>
        <v>441.25</v>
      </c>
    </row>
    <row r="856" spans="1:8" x14ac:dyDescent="0.25">
      <c r="A856" s="44"/>
      <c r="B856" s="63"/>
      <c r="C856" s="79"/>
      <c r="D856" s="83"/>
      <c r="E856" s="83"/>
      <c r="F856" s="83"/>
      <c r="G856" s="214"/>
    </row>
    <row r="857" spans="1:8" x14ac:dyDescent="0.25">
      <c r="A857" s="47"/>
      <c r="B857" s="74" t="s">
        <v>103</v>
      </c>
      <c r="C857" s="218" t="s">
        <v>236</v>
      </c>
      <c r="D857" s="51">
        <v>767.63</v>
      </c>
      <c r="E857" s="51">
        <f>E858</f>
        <v>0</v>
      </c>
      <c r="F857" s="51"/>
      <c r="G857" s="209">
        <f t="shared" ref="G857:G868" si="75">SUM(D857:F857)</f>
        <v>767.63</v>
      </c>
    </row>
    <row r="858" spans="1:8" x14ac:dyDescent="0.25">
      <c r="A858" s="47"/>
      <c r="B858" s="74" t="s">
        <v>237</v>
      </c>
      <c r="C858" s="218" t="s">
        <v>238</v>
      </c>
      <c r="D858" s="51">
        <v>567.73</v>
      </c>
      <c r="E858" s="51">
        <f>E859</f>
        <v>0</v>
      </c>
      <c r="F858" s="51"/>
      <c r="G858" s="209">
        <f t="shared" si="75"/>
        <v>567.73</v>
      </c>
    </row>
    <row r="859" spans="1:8" x14ac:dyDescent="0.25">
      <c r="A859" s="110"/>
      <c r="B859" s="219" t="s">
        <v>69</v>
      </c>
      <c r="C859" s="220" t="s">
        <v>70</v>
      </c>
      <c r="D859" s="175">
        <v>457.5</v>
      </c>
      <c r="E859" s="175">
        <f>E861+E860</f>
        <v>0</v>
      </c>
      <c r="F859" s="221"/>
      <c r="G859" s="211">
        <f t="shared" si="75"/>
        <v>457.5</v>
      </c>
    </row>
    <row r="860" spans="1:8" x14ac:dyDescent="0.25">
      <c r="A860" s="110"/>
      <c r="B860" s="176" t="s">
        <v>117</v>
      </c>
      <c r="C860" s="222" t="s">
        <v>221</v>
      </c>
      <c r="D860" s="25">
        <v>388</v>
      </c>
      <c r="E860" s="25">
        <v>-0.8</v>
      </c>
      <c r="F860" s="223"/>
      <c r="G860" s="214">
        <f t="shared" si="75"/>
        <v>387.2</v>
      </c>
    </row>
    <row r="861" spans="1:8" x14ac:dyDescent="0.25">
      <c r="A861" s="78"/>
      <c r="B861" s="176" t="s">
        <v>188</v>
      </c>
      <c r="C861" s="222" t="s">
        <v>225</v>
      </c>
      <c r="D861" s="25">
        <v>0.8</v>
      </c>
      <c r="E861" s="25">
        <v>0.8</v>
      </c>
      <c r="F861" s="223"/>
      <c r="G861" s="214">
        <f t="shared" si="75"/>
        <v>1.6</v>
      </c>
    </row>
    <row r="862" spans="1:8" x14ac:dyDescent="0.25">
      <c r="A862" s="47"/>
      <c r="B862" s="74" t="s">
        <v>46</v>
      </c>
      <c r="C862" s="75" t="s">
        <v>239</v>
      </c>
      <c r="D862" s="51">
        <v>1957.68</v>
      </c>
      <c r="E862" s="51">
        <f>E863+E864</f>
        <v>11.4</v>
      </c>
      <c r="F862" s="224"/>
      <c r="G862" s="209">
        <f t="shared" si="75"/>
        <v>1969.0800000000002</v>
      </c>
      <c r="H862" t="s">
        <v>215</v>
      </c>
    </row>
    <row r="863" spans="1:8" x14ac:dyDescent="0.25">
      <c r="A863" s="110"/>
      <c r="B863" s="72" t="s">
        <v>36</v>
      </c>
      <c r="C863" s="225" t="s">
        <v>37</v>
      </c>
      <c r="D863" s="61">
        <v>843.03</v>
      </c>
      <c r="E863" s="61">
        <f>E865</f>
        <v>0</v>
      </c>
      <c r="F863" s="61"/>
      <c r="G863" s="213">
        <f t="shared" si="75"/>
        <v>843.03</v>
      </c>
    </row>
    <row r="864" spans="1:8" x14ac:dyDescent="0.25">
      <c r="A864" s="110"/>
      <c r="B864" s="72" t="s">
        <v>240</v>
      </c>
      <c r="C864" s="225" t="s">
        <v>241</v>
      </c>
      <c r="D864" s="61">
        <v>140</v>
      </c>
      <c r="E864" s="61">
        <f>E870</f>
        <v>11.4</v>
      </c>
      <c r="F864" s="61"/>
      <c r="G864" s="213">
        <f>SUM(D864:F864)</f>
        <v>151.4</v>
      </c>
    </row>
    <row r="865" spans="1:7" x14ac:dyDescent="0.25">
      <c r="A865" s="110"/>
      <c r="B865" s="84" t="s">
        <v>114</v>
      </c>
      <c r="C865" s="163" t="s">
        <v>242</v>
      </c>
      <c r="D865" s="54">
        <v>705.08</v>
      </c>
      <c r="E865" s="54">
        <f>E866</f>
        <v>0</v>
      </c>
      <c r="F865" s="226"/>
      <c r="G865" s="211">
        <f t="shared" si="75"/>
        <v>705.08</v>
      </c>
    </row>
    <row r="866" spans="1:7" x14ac:dyDescent="0.25">
      <c r="A866" s="78"/>
      <c r="B866" s="72" t="s">
        <v>36</v>
      </c>
      <c r="C866" s="225" t="s">
        <v>37</v>
      </c>
      <c r="D866" s="64">
        <f>D868</f>
        <v>25</v>
      </c>
      <c r="E866" s="64">
        <f>E867+E868</f>
        <v>0</v>
      </c>
      <c r="F866" s="64"/>
      <c r="G866" s="214">
        <f t="shared" si="75"/>
        <v>25</v>
      </c>
    </row>
    <row r="867" spans="1:7" x14ac:dyDescent="0.25">
      <c r="A867" s="67"/>
      <c r="B867" s="68" t="s">
        <v>115</v>
      </c>
      <c r="C867" s="227" t="s">
        <v>243</v>
      </c>
      <c r="D867" s="64">
        <v>7.5</v>
      </c>
      <c r="E867" s="64">
        <v>5.5</v>
      </c>
      <c r="F867" s="64"/>
      <c r="G867" s="214">
        <f t="shared" si="75"/>
        <v>13</v>
      </c>
    </row>
    <row r="868" spans="1:7" x14ac:dyDescent="0.25">
      <c r="A868" s="67"/>
      <c r="B868" s="68" t="s">
        <v>145</v>
      </c>
      <c r="C868" s="227" t="s">
        <v>244</v>
      </c>
      <c r="D868" s="64">
        <v>25</v>
      </c>
      <c r="E868" s="31">
        <v>-5.5</v>
      </c>
      <c r="F868" s="128"/>
      <c r="G868" s="214">
        <f t="shared" si="75"/>
        <v>19.5</v>
      </c>
    </row>
    <row r="869" spans="1:7" x14ac:dyDescent="0.25">
      <c r="A869" s="47"/>
      <c r="B869" s="74" t="s">
        <v>155</v>
      </c>
      <c r="C869" s="218" t="s">
        <v>245</v>
      </c>
      <c r="D869" s="51">
        <v>140</v>
      </c>
      <c r="E869" s="228">
        <f>E870</f>
        <v>11.4</v>
      </c>
      <c r="F869" s="224"/>
      <c r="G869" s="209">
        <f>SUM(D869:F869)</f>
        <v>151.4</v>
      </c>
    </row>
    <row r="870" spans="1:7" x14ac:dyDescent="0.25">
      <c r="A870" s="58"/>
      <c r="B870" s="72" t="s">
        <v>67</v>
      </c>
      <c r="C870" s="225" t="s">
        <v>241</v>
      </c>
      <c r="D870" s="61">
        <v>140</v>
      </c>
      <c r="E870" s="201">
        <f>E871</f>
        <v>11.4</v>
      </c>
      <c r="F870" s="229"/>
      <c r="G870" s="230">
        <f t="shared" ref="G870:G871" si="76">SUM(D870:F870)</f>
        <v>151.4</v>
      </c>
    </row>
    <row r="871" spans="1:7" x14ac:dyDescent="0.25">
      <c r="A871" s="67"/>
      <c r="B871" s="68" t="s">
        <v>156</v>
      </c>
      <c r="C871" s="227" t="s">
        <v>246</v>
      </c>
      <c r="D871" s="64">
        <v>140</v>
      </c>
      <c r="E871" s="31">
        <v>11.4</v>
      </c>
      <c r="F871" s="128"/>
      <c r="G871" s="231">
        <f t="shared" si="76"/>
        <v>151.4</v>
      </c>
    </row>
    <row r="872" spans="1:7" x14ac:dyDescent="0.25">
      <c r="A872" s="67"/>
      <c r="B872" s="68"/>
      <c r="C872" s="227"/>
      <c r="D872" s="64"/>
      <c r="E872" s="31"/>
      <c r="F872" s="128"/>
      <c r="G872" s="214"/>
    </row>
    <row r="873" spans="1:7" x14ac:dyDescent="0.25">
      <c r="A873" s="47"/>
      <c r="B873" s="48" t="s">
        <v>170</v>
      </c>
      <c r="C873" s="49">
        <v>74.02</v>
      </c>
      <c r="D873" s="51">
        <v>547.55999999999995</v>
      </c>
      <c r="E873" s="51">
        <f>E874+E875+E876</f>
        <v>121.11999999999998</v>
      </c>
      <c r="F873" s="51">
        <f>F874+F875+F876</f>
        <v>42.64</v>
      </c>
      <c r="G873" s="209">
        <f t="shared" ref="G873:G882" si="77">SUM(D873:F873)</f>
        <v>711.31999999999994</v>
      </c>
    </row>
    <row r="874" spans="1:7" x14ac:dyDescent="0.25">
      <c r="A874" s="47"/>
      <c r="B874" s="48" t="s">
        <v>69</v>
      </c>
      <c r="C874" s="49" t="s">
        <v>70</v>
      </c>
      <c r="D874" s="51">
        <v>0</v>
      </c>
      <c r="E874" s="51">
        <f>E881</f>
        <v>63.399999999999991</v>
      </c>
      <c r="F874" s="51">
        <f>F881</f>
        <v>21.000000000000004</v>
      </c>
      <c r="G874" s="209">
        <f t="shared" si="77"/>
        <v>84.399999999999991</v>
      </c>
    </row>
    <row r="875" spans="1:7" x14ac:dyDescent="0.25">
      <c r="A875" s="47"/>
      <c r="B875" s="48" t="s">
        <v>36</v>
      </c>
      <c r="C875" s="49" t="s">
        <v>37</v>
      </c>
      <c r="D875" s="51">
        <v>490.56</v>
      </c>
      <c r="E875" s="51">
        <f>E890</f>
        <v>69.11999999999999</v>
      </c>
      <c r="F875" s="51">
        <f>F890</f>
        <v>21.64</v>
      </c>
      <c r="G875" s="209">
        <f t="shared" si="77"/>
        <v>581.31999999999994</v>
      </c>
    </row>
    <row r="876" spans="1:7" x14ac:dyDescent="0.25">
      <c r="A876" s="47"/>
      <c r="B876" s="48" t="s">
        <v>240</v>
      </c>
      <c r="C876" s="49" t="s">
        <v>247</v>
      </c>
      <c r="D876" s="51">
        <v>57</v>
      </c>
      <c r="E876" s="51">
        <f>E879</f>
        <v>-11.4</v>
      </c>
      <c r="F876" s="51">
        <f>F879</f>
        <v>0</v>
      </c>
      <c r="G876" s="209">
        <f t="shared" si="77"/>
        <v>45.6</v>
      </c>
    </row>
    <row r="877" spans="1:7" x14ac:dyDescent="0.25">
      <c r="A877" s="47"/>
      <c r="B877" s="48" t="s">
        <v>248</v>
      </c>
      <c r="C877" s="49" t="s">
        <v>249</v>
      </c>
      <c r="D877" s="51">
        <v>57</v>
      </c>
      <c r="E877" s="51">
        <f>E878</f>
        <v>-11.4</v>
      </c>
      <c r="F877" s="51"/>
      <c r="G877" s="209">
        <f t="shared" si="77"/>
        <v>45.6</v>
      </c>
    </row>
    <row r="878" spans="1:7" x14ac:dyDescent="0.25">
      <c r="A878" s="104"/>
      <c r="B878" s="105" t="s">
        <v>240</v>
      </c>
      <c r="C878" s="232" t="s">
        <v>247</v>
      </c>
      <c r="D878" s="107">
        <v>57</v>
      </c>
      <c r="E878" s="107">
        <f>E879</f>
        <v>-11.4</v>
      </c>
      <c r="F878" s="107"/>
      <c r="G878" s="230">
        <f t="shared" si="77"/>
        <v>45.6</v>
      </c>
    </row>
    <row r="879" spans="1:7" ht="25.5" x14ac:dyDescent="0.25">
      <c r="A879" s="78"/>
      <c r="B879" s="176" t="s">
        <v>250</v>
      </c>
      <c r="C879" s="233" t="s">
        <v>251</v>
      </c>
      <c r="D879" s="25">
        <v>57</v>
      </c>
      <c r="E879" s="25">
        <v>-11.4</v>
      </c>
      <c r="F879" s="25"/>
      <c r="G879" s="234">
        <f t="shared" si="77"/>
        <v>45.6</v>
      </c>
    </row>
    <row r="880" spans="1:7" x14ac:dyDescent="0.25">
      <c r="A880" s="47"/>
      <c r="B880" s="48" t="s">
        <v>59</v>
      </c>
      <c r="C880" s="49" t="s">
        <v>216</v>
      </c>
      <c r="D880" s="51">
        <v>0</v>
      </c>
      <c r="E880" s="189">
        <f>E881+E890</f>
        <v>132.51999999999998</v>
      </c>
      <c r="F880" s="189">
        <f>F881+F890</f>
        <v>42.64</v>
      </c>
      <c r="G880" s="235">
        <f t="shared" si="77"/>
        <v>175.15999999999997</v>
      </c>
    </row>
    <row r="881" spans="1:7" x14ac:dyDescent="0.25">
      <c r="A881" s="110"/>
      <c r="B881" s="45" t="s">
        <v>69</v>
      </c>
      <c r="C881" s="52" t="s">
        <v>70</v>
      </c>
      <c r="D881" s="175">
        <v>0</v>
      </c>
      <c r="E881" s="85">
        <f>E882+E886+E888</f>
        <v>63.399999999999991</v>
      </c>
      <c r="F881" s="85">
        <f>F882+F886+F888</f>
        <v>21.000000000000004</v>
      </c>
      <c r="G881" s="213">
        <f t="shared" si="77"/>
        <v>84.399999999999991</v>
      </c>
    </row>
    <row r="882" spans="1:7" x14ac:dyDescent="0.25">
      <c r="A882" s="110"/>
      <c r="B882" s="59" t="s">
        <v>212</v>
      </c>
      <c r="C882" s="81">
        <v>10.01</v>
      </c>
      <c r="D882" s="107">
        <v>0</v>
      </c>
      <c r="E882" s="82">
        <f>E883+E884+E885</f>
        <v>61.199999999999996</v>
      </c>
      <c r="F882" s="82">
        <f>F883+F884+F885</f>
        <v>20.500000000000004</v>
      </c>
      <c r="G882" s="213">
        <f t="shared" si="77"/>
        <v>81.7</v>
      </c>
    </row>
    <row r="883" spans="1:7" x14ac:dyDescent="0.25">
      <c r="A883" s="110"/>
      <c r="B883" s="63" t="s">
        <v>117</v>
      </c>
      <c r="C883" s="79" t="s">
        <v>221</v>
      </c>
      <c r="D883" s="25">
        <v>0</v>
      </c>
      <c r="E883" s="83">
        <v>52.8</v>
      </c>
      <c r="F883" s="83">
        <v>17.600000000000001</v>
      </c>
      <c r="G883" s="214">
        <f>SUM(E883:F883)</f>
        <v>70.400000000000006</v>
      </c>
    </row>
    <row r="884" spans="1:7" x14ac:dyDescent="0.25">
      <c r="A884" s="110"/>
      <c r="B884" s="63" t="s">
        <v>148</v>
      </c>
      <c r="C884" s="79" t="s">
        <v>222</v>
      </c>
      <c r="D884" s="25">
        <v>0</v>
      </c>
      <c r="E884" s="83">
        <v>5.3</v>
      </c>
      <c r="F884" s="83">
        <v>1.8</v>
      </c>
      <c r="G884" s="214">
        <f t="shared" ref="G884:G885" si="78">SUM(E884:F884)</f>
        <v>7.1</v>
      </c>
    </row>
    <row r="885" spans="1:7" x14ac:dyDescent="0.25">
      <c r="A885" s="110"/>
      <c r="B885" s="63" t="s">
        <v>149</v>
      </c>
      <c r="C885" s="79" t="s">
        <v>224</v>
      </c>
      <c r="D885" s="25">
        <v>0</v>
      </c>
      <c r="E885" s="83">
        <v>3.1</v>
      </c>
      <c r="F885" s="83">
        <v>1.1000000000000001</v>
      </c>
      <c r="G885" s="214">
        <f t="shared" si="78"/>
        <v>4.2</v>
      </c>
    </row>
    <row r="886" spans="1:7" x14ac:dyDescent="0.25">
      <c r="A886" s="110"/>
      <c r="B886" s="59" t="s">
        <v>213</v>
      </c>
      <c r="C886" s="81">
        <v>10.02</v>
      </c>
      <c r="D886" s="107">
        <v>0</v>
      </c>
      <c r="E886" s="82">
        <f>E887</f>
        <v>0.8</v>
      </c>
      <c r="F886" s="82">
        <v>0</v>
      </c>
      <c r="G886" s="236">
        <f>G887</f>
        <v>0.8</v>
      </c>
    </row>
    <row r="887" spans="1:7" x14ac:dyDescent="0.25">
      <c r="A887" s="110"/>
      <c r="B887" s="63" t="s">
        <v>188</v>
      </c>
      <c r="C887" s="79" t="s">
        <v>225</v>
      </c>
      <c r="D887" s="25">
        <v>0</v>
      </c>
      <c r="E887" s="83">
        <v>0.8</v>
      </c>
      <c r="F887" s="83">
        <v>0</v>
      </c>
      <c r="G887" s="214">
        <f>SUM(D887:F887)</f>
        <v>0.8</v>
      </c>
    </row>
    <row r="888" spans="1:7" x14ac:dyDescent="0.25">
      <c r="A888" s="110"/>
      <c r="B888" s="59" t="s">
        <v>226</v>
      </c>
      <c r="C888" s="81">
        <v>10.029999999999999</v>
      </c>
      <c r="D888" s="107">
        <v>0</v>
      </c>
      <c r="E888" s="82">
        <f>E889</f>
        <v>1.4</v>
      </c>
      <c r="F888" s="82">
        <f t="shared" ref="F888" si="79">F889</f>
        <v>0.5</v>
      </c>
      <c r="G888" s="236">
        <f>G889</f>
        <v>1.9</v>
      </c>
    </row>
    <row r="889" spans="1:7" x14ac:dyDescent="0.25">
      <c r="A889" s="110"/>
      <c r="B889" s="63" t="s">
        <v>158</v>
      </c>
      <c r="C889" s="79" t="s">
        <v>227</v>
      </c>
      <c r="D889" s="25">
        <v>0</v>
      </c>
      <c r="E889" s="83">
        <v>1.4</v>
      </c>
      <c r="F889" s="83">
        <v>0.5</v>
      </c>
      <c r="G889" s="214">
        <f>SUM(D889:F889)</f>
        <v>1.9</v>
      </c>
    </row>
    <row r="890" spans="1:7" x14ac:dyDescent="0.25">
      <c r="A890" s="110"/>
      <c r="B890" s="45" t="s">
        <v>80</v>
      </c>
      <c r="C890" s="52" t="s">
        <v>37</v>
      </c>
      <c r="D890" s="175">
        <v>0</v>
      </c>
      <c r="E890" s="85">
        <f>E891+E896+E897+E898+E899</f>
        <v>69.11999999999999</v>
      </c>
      <c r="F890" s="85">
        <f>F891+F896+F897+F898+F899</f>
        <v>21.64</v>
      </c>
      <c r="G890" s="211">
        <f>SUM(D890:F890)</f>
        <v>90.759999999999991</v>
      </c>
    </row>
    <row r="891" spans="1:7" x14ac:dyDescent="0.25">
      <c r="A891" s="110"/>
      <c r="B891" s="59" t="s">
        <v>80</v>
      </c>
      <c r="C891" s="81">
        <v>20.010000000000002</v>
      </c>
      <c r="D891" s="107">
        <v>0</v>
      </c>
      <c r="E891" s="82">
        <f>E892+E893+E894+E895</f>
        <v>3.4</v>
      </c>
      <c r="F891" s="82">
        <f>F892+F893+F894+F895</f>
        <v>1.2</v>
      </c>
      <c r="G891" s="213">
        <f t="shared" ref="G891:G900" si="80">SUM(D891:F891)</f>
        <v>4.5999999999999996</v>
      </c>
    </row>
    <row r="892" spans="1:7" x14ac:dyDescent="0.25">
      <c r="A892" s="110"/>
      <c r="B892" s="63" t="s">
        <v>71</v>
      </c>
      <c r="C892" s="79" t="s">
        <v>228</v>
      </c>
      <c r="D892" s="25">
        <v>0</v>
      </c>
      <c r="E892" s="83">
        <v>0.3</v>
      </c>
      <c r="F892" s="83">
        <v>0</v>
      </c>
      <c r="G892" s="214">
        <f t="shared" si="80"/>
        <v>0.3</v>
      </c>
    </row>
    <row r="893" spans="1:7" x14ac:dyDescent="0.25">
      <c r="A893" s="110"/>
      <c r="B893" s="63" t="s">
        <v>72</v>
      </c>
      <c r="C893" s="79" t="s">
        <v>229</v>
      </c>
      <c r="D893" s="25">
        <v>0</v>
      </c>
      <c r="E893" s="83">
        <v>0.8</v>
      </c>
      <c r="F893" s="83">
        <v>0</v>
      </c>
      <c r="G893" s="214">
        <f t="shared" si="80"/>
        <v>0.8</v>
      </c>
    </row>
    <row r="894" spans="1:7" x14ac:dyDescent="0.25">
      <c r="A894" s="110"/>
      <c r="B894" s="63" t="s">
        <v>39</v>
      </c>
      <c r="C894" s="79" t="s">
        <v>230</v>
      </c>
      <c r="D894" s="25">
        <v>0</v>
      </c>
      <c r="E894" s="83">
        <v>2</v>
      </c>
      <c r="F894" s="83">
        <v>1</v>
      </c>
      <c r="G894" s="214">
        <f t="shared" si="80"/>
        <v>3</v>
      </c>
    </row>
    <row r="895" spans="1:7" x14ac:dyDescent="0.25">
      <c r="A895" s="110"/>
      <c r="B895" s="63" t="s">
        <v>43</v>
      </c>
      <c r="C895" s="79" t="s">
        <v>231</v>
      </c>
      <c r="D895" s="25">
        <v>0</v>
      </c>
      <c r="E895" s="83">
        <v>0.3</v>
      </c>
      <c r="F895" s="83">
        <v>0.2</v>
      </c>
      <c r="G895" s="214">
        <f t="shared" si="80"/>
        <v>0.5</v>
      </c>
    </row>
    <row r="896" spans="1:7" x14ac:dyDescent="0.25">
      <c r="A896" s="110"/>
      <c r="B896" s="59" t="s">
        <v>145</v>
      </c>
      <c r="C896" s="81">
        <v>20.02</v>
      </c>
      <c r="D896" s="107">
        <v>0</v>
      </c>
      <c r="E896" s="82">
        <v>4</v>
      </c>
      <c r="F896" s="82">
        <v>0</v>
      </c>
      <c r="G896" s="213">
        <f t="shared" si="80"/>
        <v>4</v>
      </c>
    </row>
    <row r="897" spans="1:7" x14ac:dyDescent="0.25">
      <c r="A897" s="110"/>
      <c r="B897" s="59" t="s">
        <v>60</v>
      </c>
      <c r="C897" s="81" t="s">
        <v>232</v>
      </c>
      <c r="D897" s="107">
        <v>0</v>
      </c>
      <c r="E897" s="82">
        <v>20.72</v>
      </c>
      <c r="F897" s="82">
        <v>6.64</v>
      </c>
      <c r="G897" s="213">
        <f t="shared" si="80"/>
        <v>27.36</v>
      </c>
    </row>
    <row r="898" spans="1:7" x14ac:dyDescent="0.25">
      <c r="A898" s="110"/>
      <c r="B898" s="59" t="s">
        <v>194</v>
      </c>
      <c r="C898" s="81" t="s">
        <v>233</v>
      </c>
      <c r="D898" s="107">
        <v>0</v>
      </c>
      <c r="E898" s="82">
        <v>0.7</v>
      </c>
      <c r="F898" s="82">
        <v>0.3</v>
      </c>
      <c r="G898" s="213">
        <f t="shared" si="80"/>
        <v>1</v>
      </c>
    </row>
    <row r="899" spans="1:7" x14ac:dyDescent="0.25">
      <c r="A899" s="110"/>
      <c r="B899" s="59" t="s">
        <v>67</v>
      </c>
      <c r="C899" s="217">
        <v>20.3</v>
      </c>
      <c r="D899" s="107">
        <v>0</v>
      </c>
      <c r="E899" s="82">
        <f>E900</f>
        <v>40.299999999999997</v>
      </c>
      <c r="F899" s="82">
        <f>F900</f>
        <v>13.5</v>
      </c>
      <c r="G899" s="213">
        <f t="shared" si="80"/>
        <v>53.8</v>
      </c>
    </row>
    <row r="900" spans="1:7" x14ac:dyDescent="0.25">
      <c r="A900" s="104"/>
      <c r="B900" s="63" t="s">
        <v>234</v>
      </c>
      <c r="C900" s="79" t="s">
        <v>235</v>
      </c>
      <c r="D900" s="64">
        <v>0</v>
      </c>
      <c r="E900" s="83">
        <v>40.299999999999997</v>
      </c>
      <c r="F900" s="83">
        <v>13.5</v>
      </c>
      <c r="G900" s="214">
        <f t="shared" si="80"/>
        <v>53.8</v>
      </c>
    </row>
    <row r="901" spans="1:7" x14ac:dyDescent="0.25">
      <c r="A901" s="58"/>
      <c r="B901" s="63"/>
      <c r="C901" s="79"/>
      <c r="D901" s="64"/>
      <c r="E901" s="83"/>
      <c r="F901" s="83"/>
      <c r="G901" s="214"/>
    </row>
    <row r="902" spans="1:7" x14ac:dyDescent="0.25">
      <c r="A902" s="47"/>
      <c r="B902" s="74" t="s">
        <v>172</v>
      </c>
      <c r="C902" s="218" t="s">
        <v>173</v>
      </c>
      <c r="D902" s="199">
        <v>2519.4</v>
      </c>
      <c r="E902" s="199">
        <f>E904</f>
        <v>3.59</v>
      </c>
      <c r="F902" s="200"/>
      <c r="G902" s="209">
        <f>SUM(D902:F902)</f>
        <v>2522.9900000000002</v>
      </c>
    </row>
    <row r="903" spans="1:7" x14ac:dyDescent="0.25">
      <c r="A903" s="47"/>
      <c r="B903" s="74" t="s">
        <v>198</v>
      </c>
      <c r="C903" s="218" t="s">
        <v>252</v>
      </c>
      <c r="D903" s="199">
        <v>1727</v>
      </c>
      <c r="E903" s="199">
        <f>E904</f>
        <v>3.59</v>
      </c>
      <c r="F903" s="200"/>
      <c r="G903" s="209">
        <f>SUM(D903:F903)</f>
        <v>1730.59</v>
      </c>
    </row>
    <row r="904" spans="1:7" x14ac:dyDescent="0.25">
      <c r="A904" s="58"/>
      <c r="B904" s="72" t="s">
        <v>161</v>
      </c>
      <c r="C904" s="225" t="s">
        <v>162</v>
      </c>
      <c r="D904" s="61">
        <v>1892</v>
      </c>
      <c r="E904" s="201">
        <f>E905</f>
        <v>3.59</v>
      </c>
      <c r="F904" s="202"/>
      <c r="G904" s="213">
        <f>SUM(D904:F904)</f>
        <v>1895.59</v>
      </c>
    </row>
    <row r="905" spans="1:7" ht="22.5" customHeight="1" x14ac:dyDescent="0.25">
      <c r="A905" s="58"/>
      <c r="B905" s="68" t="s">
        <v>253</v>
      </c>
      <c r="C905" s="227" t="s">
        <v>254</v>
      </c>
      <c r="D905" s="64">
        <v>762</v>
      </c>
      <c r="E905" s="31">
        <v>3.59</v>
      </c>
      <c r="F905" s="203"/>
      <c r="G905" s="237">
        <f>SUM(D905:F905)</f>
        <v>765.59</v>
      </c>
    </row>
    <row r="907" spans="1:7" x14ac:dyDescent="0.25">
      <c r="A907" s="170"/>
      <c r="B907" s="171" t="s">
        <v>90</v>
      </c>
      <c r="C907" s="170"/>
      <c r="D907" s="170"/>
      <c r="E907" s="170" t="s">
        <v>91</v>
      </c>
      <c r="F907" s="170"/>
      <c r="G907" s="170"/>
    </row>
    <row r="908" spans="1:7" x14ac:dyDescent="0.25">
      <c r="A908" s="170"/>
      <c r="B908" s="171" t="s">
        <v>201</v>
      </c>
      <c r="C908" s="170"/>
      <c r="D908" s="170"/>
      <c r="E908" s="170" t="s">
        <v>93</v>
      </c>
      <c r="F908" s="170"/>
      <c r="G908" s="170"/>
    </row>
    <row r="909" spans="1:7" x14ac:dyDescent="0.25">
      <c r="A909" s="170"/>
      <c r="B909" s="171"/>
      <c r="C909" s="170"/>
      <c r="D909" s="170"/>
      <c r="E909" s="170" t="s">
        <v>94</v>
      </c>
      <c r="F909" s="170"/>
      <c r="G909" s="170"/>
    </row>
    <row r="971" spans="1:8" ht="15.75" x14ac:dyDescent="0.25">
      <c r="A971" s="1" t="s">
        <v>0</v>
      </c>
      <c r="B971" s="1"/>
      <c r="C971" s="2" t="s">
        <v>255</v>
      </c>
      <c r="D971" s="2"/>
      <c r="E971" s="3"/>
      <c r="F971"/>
    </row>
    <row r="972" spans="1:8" ht="15.75" x14ac:dyDescent="0.25">
      <c r="A972" s="1" t="s">
        <v>2</v>
      </c>
      <c r="B972" s="1"/>
      <c r="C972" s="2"/>
    </row>
    <row r="973" spans="1:8" ht="15.75" x14ac:dyDescent="0.25">
      <c r="A973" s="1" t="s">
        <v>3</v>
      </c>
      <c r="B973" s="1"/>
      <c r="C973" s="2"/>
      <c r="D973" s="2"/>
      <c r="E973" s="2"/>
    </row>
    <row r="974" spans="1:8" ht="24" customHeight="1" x14ac:dyDescent="0.25">
      <c r="A974" s="337" t="s">
        <v>4</v>
      </c>
      <c r="B974" s="337"/>
      <c r="C974" s="337"/>
      <c r="D974" s="337"/>
      <c r="E974" s="337"/>
      <c r="F974" s="337"/>
      <c r="G974" s="117"/>
      <c r="H974" s="117"/>
    </row>
    <row r="975" spans="1:8" ht="18.75" x14ac:dyDescent="0.3">
      <c r="A975" s="2"/>
      <c r="B975" s="4"/>
      <c r="C975" s="5"/>
      <c r="D975" s="5"/>
      <c r="E975" s="5"/>
      <c r="F975" s="5" t="s">
        <v>5</v>
      </c>
      <c r="G975" t="s">
        <v>215</v>
      </c>
    </row>
    <row r="976" spans="1:8" ht="45" x14ac:dyDescent="0.25">
      <c r="A976" s="6" t="s">
        <v>6</v>
      </c>
      <c r="B976" s="7" t="s">
        <v>7</v>
      </c>
      <c r="C976" s="8" t="s">
        <v>8</v>
      </c>
      <c r="D976" s="10" t="s">
        <v>256</v>
      </c>
      <c r="E976" s="10" t="s">
        <v>257</v>
      </c>
      <c r="F976" s="9" t="s">
        <v>258</v>
      </c>
      <c r="G976" s="238"/>
      <c r="H976" s="118"/>
    </row>
    <row r="977" spans="1:9" x14ac:dyDescent="0.25">
      <c r="A977" s="11" t="s">
        <v>12</v>
      </c>
      <c r="B977" s="12" t="s">
        <v>13</v>
      </c>
      <c r="C977" s="13">
        <v>102</v>
      </c>
      <c r="D977" s="14">
        <v>29156.13</v>
      </c>
      <c r="E977" s="15">
        <f>E979+E981+E985</f>
        <v>125.36</v>
      </c>
      <c r="F977" s="239">
        <f>D977+E977</f>
        <v>29281.49</v>
      </c>
      <c r="G977" s="240"/>
      <c r="H977" s="241"/>
    </row>
    <row r="978" spans="1:9" x14ac:dyDescent="0.25">
      <c r="A978" s="11"/>
      <c r="B978" s="242"/>
      <c r="C978" s="12"/>
      <c r="D978" s="243"/>
      <c r="E978" s="244"/>
      <c r="F978" s="179"/>
      <c r="H978" s="245"/>
    </row>
    <row r="979" spans="1:9" x14ac:dyDescent="0.25">
      <c r="A979" s="246"/>
      <c r="B979" s="19" t="s">
        <v>22</v>
      </c>
      <c r="C979" s="20">
        <v>30.02</v>
      </c>
      <c r="D979" s="32">
        <v>660.86</v>
      </c>
      <c r="E979" s="29">
        <f>E980</f>
        <v>-6.14</v>
      </c>
      <c r="F979" s="247">
        <f t="shared" ref="F979:F980" si="81">SUM(B979:E979)</f>
        <v>684.74</v>
      </c>
      <c r="G979" s="248"/>
      <c r="H979" s="248"/>
    </row>
    <row r="980" spans="1:9" ht="27" x14ac:dyDescent="0.25">
      <c r="A980" s="120"/>
      <c r="B980" s="35" t="s">
        <v>259</v>
      </c>
      <c r="C980" s="34" t="s">
        <v>132</v>
      </c>
      <c r="D980" s="121">
        <v>510.86</v>
      </c>
      <c r="E980" s="122">
        <v>-6.14</v>
      </c>
      <c r="F980" s="128">
        <f t="shared" si="81"/>
        <v>504.72</v>
      </c>
      <c r="G980" s="249"/>
      <c r="H980" s="249"/>
      <c r="I980">
        <v>5.3</v>
      </c>
    </row>
    <row r="981" spans="1:9" x14ac:dyDescent="0.25">
      <c r="A981" s="18"/>
      <c r="B981" s="19" t="s">
        <v>26</v>
      </c>
      <c r="C981" s="20" t="s">
        <v>260</v>
      </c>
      <c r="D981" s="32">
        <v>641.16</v>
      </c>
      <c r="E981" s="29">
        <f>E982</f>
        <v>130</v>
      </c>
      <c r="F981" s="247">
        <f>SUM(D981:E981)</f>
        <v>771.16</v>
      </c>
      <c r="G981" s="249"/>
      <c r="H981" s="249"/>
      <c r="I981">
        <v>11.26</v>
      </c>
    </row>
    <row r="982" spans="1:9" x14ac:dyDescent="0.25">
      <c r="A982" s="120"/>
      <c r="B982" s="35" t="s">
        <v>142</v>
      </c>
      <c r="C982" s="34" t="s">
        <v>143</v>
      </c>
      <c r="D982" s="121">
        <v>229.9</v>
      </c>
      <c r="E982" s="122">
        <v>130</v>
      </c>
      <c r="F982" s="128">
        <f>SUM(D982:E982)</f>
        <v>359.9</v>
      </c>
      <c r="G982" s="249"/>
      <c r="H982" s="249"/>
      <c r="I982">
        <v>108.8</v>
      </c>
    </row>
    <row r="983" spans="1:9" ht="27" x14ac:dyDescent="0.25">
      <c r="A983" s="120"/>
      <c r="B983" s="35" t="s">
        <v>261</v>
      </c>
      <c r="C983" s="34" t="s">
        <v>262</v>
      </c>
      <c r="D983" s="121">
        <v>-511.82</v>
      </c>
      <c r="E983" s="122">
        <v>-118.56</v>
      </c>
      <c r="F983" s="128">
        <f>SUM(D983:E983)</f>
        <v>-630.38</v>
      </c>
      <c r="G983" s="249"/>
      <c r="H983" s="249"/>
      <c r="I983">
        <f>SUM(I980:I982)</f>
        <v>125.36</v>
      </c>
    </row>
    <row r="984" spans="1:9" x14ac:dyDescent="0.25">
      <c r="A984" s="120"/>
      <c r="B984" s="35" t="s">
        <v>263</v>
      </c>
      <c r="C984" s="34" t="s">
        <v>264</v>
      </c>
      <c r="D984" s="121">
        <v>511.82</v>
      </c>
      <c r="E984" s="122">
        <v>118.56</v>
      </c>
      <c r="F984" s="128">
        <f>SUM(D984:E984)</f>
        <v>630.38</v>
      </c>
      <c r="G984" s="249"/>
      <c r="H984" s="249"/>
    </row>
    <row r="985" spans="1:9" x14ac:dyDescent="0.25">
      <c r="A985" s="18"/>
      <c r="B985" s="19" t="s">
        <v>27</v>
      </c>
      <c r="C985" s="20">
        <v>39.020000000000003</v>
      </c>
      <c r="D985" s="21">
        <f>D986</f>
        <v>159.97</v>
      </c>
      <c r="E985" s="21">
        <f t="shared" ref="E985:F985" si="82">E986</f>
        <v>1.5</v>
      </c>
      <c r="F985" s="21">
        <f t="shared" si="82"/>
        <v>161.47</v>
      </c>
      <c r="G985" s="250"/>
      <c r="H985" s="250"/>
    </row>
    <row r="986" spans="1:9" ht="27" x14ac:dyDescent="0.25">
      <c r="A986" s="34"/>
      <c r="B986" s="35" t="s">
        <v>28</v>
      </c>
      <c r="C986" s="34" t="s">
        <v>97</v>
      </c>
      <c r="D986" s="36">
        <v>159.97</v>
      </c>
      <c r="E986" s="37">
        <v>1.5</v>
      </c>
      <c r="F986" s="38">
        <f>SUM(B986:E986)</f>
        <v>161.47</v>
      </c>
      <c r="G986" s="251"/>
      <c r="H986" s="93"/>
    </row>
    <row r="987" spans="1:9" x14ac:dyDescent="0.25">
      <c r="A987" s="40"/>
      <c r="B987" s="41"/>
      <c r="C987" s="2"/>
      <c r="D987" s="42"/>
      <c r="E987" s="43"/>
      <c r="F987" s="43"/>
      <c r="G987" s="43"/>
      <c r="H987" s="245"/>
    </row>
    <row r="988" spans="1:9" x14ac:dyDescent="0.25">
      <c r="A988" s="205"/>
      <c r="B988" s="206"/>
      <c r="C988" s="207"/>
      <c r="D988" s="208"/>
      <c r="E988" s="208"/>
      <c r="F988" s="208"/>
      <c r="G988" s="208"/>
    </row>
    <row r="989" spans="1:9" ht="45" x14ac:dyDescent="0.25">
      <c r="A989" s="44" t="s">
        <v>29</v>
      </c>
      <c r="B989" s="45" t="s">
        <v>30</v>
      </c>
      <c r="C989" s="46" t="s">
        <v>8</v>
      </c>
      <c r="D989" s="252" t="s">
        <v>256</v>
      </c>
      <c r="E989" s="252" t="s">
        <v>257</v>
      </c>
      <c r="F989" s="9" t="s">
        <v>258</v>
      </c>
      <c r="G989" s="238"/>
      <c r="H989" s="118"/>
    </row>
    <row r="990" spans="1:9" x14ac:dyDescent="0.25">
      <c r="A990" s="44"/>
      <c r="B990" s="45" t="s">
        <v>31</v>
      </c>
      <c r="C990" s="52">
        <v>5002</v>
      </c>
      <c r="D990" s="56">
        <v>32593.87</v>
      </c>
      <c r="E990" s="51">
        <f>E994+E1003+E1014+E1019+E1023+E1030</f>
        <v>125.35999999999999</v>
      </c>
      <c r="F990" s="54">
        <f>D990+E990</f>
        <v>32719.23</v>
      </c>
      <c r="G990" s="253"/>
      <c r="H990" s="137"/>
    </row>
    <row r="991" spans="1:9" ht="25.5" customHeight="1" x14ac:dyDescent="0.25">
      <c r="A991" s="44"/>
      <c r="B991" s="45" t="s">
        <v>32</v>
      </c>
      <c r="C991" s="52">
        <v>9802</v>
      </c>
      <c r="D991" s="53">
        <v>-3437.74</v>
      </c>
      <c r="E991" s="54"/>
      <c r="F991" s="53">
        <f>D991</f>
        <v>-3437.74</v>
      </c>
      <c r="G991" s="254"/>
      <c r="H991" s="145"/>
    </row>
    <row r="992" spans="1:9" ht="22.5" customHeight="1" x14ac:dyDescent="0.25">
      <c r="A992" s="44"/>
      <c r="B992" s="45" t="s">
        <v>33</v>
      </c>
      <c r="C992" s="52"/>
      <c r="D992" s="56">
        <f>D990+D991</f>
        <v>29156.129999999997</v>
      </c>
      <c r="E992" s="54">
        <f>E990</f>
        <v>125.35999999999999</v>
      </c>
      <c r="F992" s="54">
        <f>SUM(F990:F991)</f>
        <v>29281.489999999998</v>
      </c>
      <c r="G992" s="254"/>
      <c r="H992" s="137"/>
    </row>
    <row r="993" spans="1:8" x14ac:dyDescent="0.25">
      <c r="A993" s="44"/>
      <c r="B993" s="45"/>
      <c r="C993" s="52"/>
      <c r="D993" s="255"/>
      <c r="E993" s="85"/>
      <c r="F993" s="184"/>
      <c r="G993" s="238"/>
      <c r="H993" s="118"/>
    </row>
    <row r="994" spans="1:8" x14ac:dyDescent="0.25">
      <c r="A994" s="47"/>
      <c r="B994" s="74" t="s">
        <v>220</v>
      </c>
      <c r="C994" s="218" t="s">
        <v>265</v>
      </c>
      <c r="D994" s="51">
        <v>7140.32</v>
      </c>
      <c r="E994" s="51">
        <f>E995+E997+E1001</f>
        <v>11.25</v>
      </c>
      <c r="F994" s="51">
        <f>SUM(D994:E994)</f>
        <v>7151.57</v>
      </c>
      <c r="G994" s="253"/>
      <c r="H994" s="256"/>
    </row>
    <row r="995" spans="1:8" x14ac:dyDescent="0.25">
      <c r="A995" s="110"/>
      <c r="B995" s="219" t="s">
        <v>69</v>
      </c>
      <c r="C995" s="220" t="s">
        <v>70</v>
      </c>
      <c r="D995" s="175">
        <v>4899.45</v>
      </c>
      <c r="E995" s="175">
        <f>E996</f>
        <v>4</v>
      </c>
      <c r="F995" s="221">
        <f>SUM(D995:E995)</f>
        <v>4903.45</v>
      </c>
      <c r="G995" s="257"/>
      <c r="H995" s="257"/>
    </row>
    <row r="996" spans="1:8" x14ac:dyDescent="0.25">
      <c r="A996" s="78"/>
      <c r="B996" s="176" t="s">
        <v>188</v>
      </c>
      <c r="C996" s="222" t="s">
        <v>225</v>
      </c>
      <c r="D996" s="25">
        <v>12</v>
      </c>
      <c r="E996" s="25">
        <v>4</v>
      </c>
      <c r="F996" s="223">
        <f>SUM(D996:E996)</f>
        <v>16</v>
      </c>
      <c r="G996" s="257" t="s">
        <v>266</v>
      </c>
      <c r="H996" s="257"/>
    </row>
    <row r="997" spans="1:8" x14ac:dyDescent="0.25">
      <c r="A997" s="67"/>
      <c r="B997" s="72" t="s">
        <v>36</v>
      </c>
      <c r="C997" s="225" t="s">
        <v>37</v>
      </c>
      <c r="D997" s="61">
        <v>1821.44</v>
      </c>
      <c r="E997" s="61">
        <f>E998</f>
        <v>9.92</v>
      </c>
      <c r="F997" s="61">
        <f>SUM(D997:E997)</f>
        <v>1831.3600000000001</v>
      </c>
      <c r="G997" s="144"/>
      <c r="H997" s="144"/>
    </row>
    <row r="998" spans="1:8" x14ac:dyDescent="0.25">
      <c r="A998" s="67"/>
      <c r="B998" s="72" t="s">
        <v>36</v>
      </c>
      <c r="C998" s="225" t="s">
        <v>267</v>
      </c>
      <c r="D998" s="61">
        <v>958.43</v>
      </c>
      <c r="E998" s="61">
        <f>E999+E1000</f>
        <v>9.92</v>
      </c>
      <c r="F998" s="61">
        <f>SUM(D998:E998)</f>
        <v>968.34999999999991</v>
      </c>
      <c r="G998" s="144"/>
      <c r="H998" s="258"/>
    </row>
    <row r="999" spans="1:8" x14ac:dyDescent="0.25">
      <c r="A999" s="67"/>
      <c r="B999" s="68" t="s">
        <v>268</v>
      </c>
      <c r="C999" s="227" t="s">
        <v>269</v>
      </c>
      <c r="D999" s="64">
        <v>123</v>
      </c>
      <c r="E999" s="64">
        <v>0.92</v>
      </c>
      <c r="F999" s="64">
        <f>D999+E999</f>
        <v>123.92</v>
      </c>
      <c r="G999" s="144"/>
      <c r="H999" s="258"/>
    </row>
    <row r="1000" spans="1:8" ht="40.5" x14ac:dyDescent="0.25">
      <c r="A1000" s="67"/>
      <c r="B1000" s="72" t="s">
        <v>270</v>
      </c>
      <c r="C1000" s="225" t="s">
        <v>271</v>
      </c>
      <c r="D1000" s="61">
        <v>33.6</v>
      </c>
      <c r="E1000" s="61">
        <v>9</v>
      </c>
      <c r="F1000" s="229">
        <f t="shared" ref="F1000:F1009" si="83">SUM(D1000:E1000)</f>
        <v>42.6</v>
      </c>
      <c r="G1000" s="251"/>
      <c r="H1000" s="251"/>
    </row>
    <row r="1001" spans="1:8" ht="27" x14ac:dyDescent="0.25">
      <c r="A1001" s="58"/>
      <c r="B1001" s="72" t="s">
        <v>272</v>
      </c>
      <c r="C1001" s="225" t="s">
        <v>119</v>
      </c>
      <c r="D1001" s="61">
        <f>D1002</f>
        <v>-3.37</v>
      </c>
      <c r="E1001" s="61">
        <f>E1002</f>
        <v>-2.67</v>
      </c>
      <c r="F1001" s="229">
        <f t="shared" si="83"/>
        <v>-6.04</v>
      </c>
      <c r="G1001" s="258"/>
      <c r="H1001" s="258"/>
    </row>
    <row r="1002" spans="1:8" ht="25.5" x14ac:dyDescent="0.25">
      <c r="A1002" s="67"/>
      <c r="B1002" s="68" t="s">
        <v>273</v>
      </c>
      <c r="C1002" s="227" t="s">
        <v>274</v>
      </c>
      <c r="D1002" s="64">
        <v>-3.37</v>
      </c>
      <c r="E1002" s="31">
        <v>-2.67</v>
      </c>
      <c r="F1002" s="128">
        <f t="shared" si="83"/>
        <v>-6.04</v>
      </c>
      <c r="G1002" s="251"/>
      <c r="H1002" s="251"/>
    </row>
    <row r="1003" spans="1:8" x14ac:dyDescent="0.25">
      <c r="A1003" s="259"/>
      <c r="B1003" s="260" t="s">
        <v>103</v>
      </c>
      <c r="C1003" s="261" t="s">
        <v>275</v>
      </c>
      <c r="D1003" s="262">
        <f>D1006+D1009</f>
        <v>1405.94</v>
      </c>
      <c r="E1003" s="262">
        <f>E1004+E1005</f>
        <v>5.1499999999999995</v>
      </c>
      <c r="F1003" s="263">
        <f t="shared" si="83"/>
        <v>1411.0900000000001</v>
      </c>
      <c r="G1003" s="264"/>
      <c r="H1003" s="264"/>
    </row>
    <row r="1004" spans="1:8" x14ac:dyDescent="0.25">
      <c r="A1004" s="259"/>
      <c r="B1004" s="260" t="s">
        <v>80</v>
      </c>
      <c r="C1004" s="261" t="s">
        <v>37</v>
      </c>
      <c r="D1004" s="262">
        <v>379.4</v>
      </c>
      <c r="E1004" s="262">
        <f>E1011</f>
        <v>5.3</v>
      </c>
      <c r="F1004" s="263">
        <f t="shared" si="83"/>
        <v>384.7</v>
      </c>
      <c r="G1004" s="264"/>
      <c r="H1004" s="264"/>
    </row>
    <row r="1005" spans="1:8" ht="27" x14ac:dyDescent="0.25">
      <c r="A1005" s="259"/>
      <c r="B1005" s="72" t="s">
        <v>272</v>
      </c>
      <c r="C1005" s="261" t="s">
        <v>119</v>
      </c>
      <c r="D1005" s="262">
        <v>-14.66</v>
      </c>
      <c r="E1005" s="262">
        <f>E1007+E1012</f>
        <v>-0.15</v>
      </c>
      <c r="F1005" s="263">
        <f t="shared" si="83"/>
        <v>-14.81</v>
      </c>
      <c r="G1005" s="264"/>
      <c r="H1005" s="264"/>
    </row>
    <row r="1006" spans="1:8" x14ac:dyDescent="0.25">
      <c r="A1006" s="58"/>
      <c r="B1006" s="72" t="s">
        <v>205</v>
      </c>
      <c r="C1006" s="225" t="s">
        <v>206</v>
      </c>
      <c r="D1006" s="61">
        <v>610.4</v>
      </c>
      <c r="E1006" s="61">
        <f>E1007</f>
        <v>-0.09</v>
      </c>
      <c r="F1006" s="229">
        <f t="shared" si="83"/>
        <v>610.30999999999995</v>
      </c>
      <c r="G1006" s="258"/>
      <c r="H1006" s="258"/>
    </row>
    <row r="1007" spans="1:8" ht="27" x14ac:dyDescent="0.25">
      <c r="A1007" s="67"/>
      <c r="B1007" s="72" t="s">
        <v>272</v>
      </c>
      <c r="C1007" s="225" t="s">
        <v>119</v>
      </c>
      <c r="D1007" s="61">
        <f>D1008</f>
        <v>0</v>
      </c>
      <c r="E1007" s="61">
        <f>E1008</f>
        <v>-0.09</v>
      </c>
      <c r="F1007" s="229">
        <f t="shared" si="83"/>
        <v>-0.09</v>
      </c>
      <c r="G1007" s="258"/>
      <c r="H1007" s="258"/>
    </row>
    <row r="1008" spans="1:8" ht="25.5" x14ac:dyDescent="0.25">
      <c r="A1008" s="67"/>
      <c r="B1008" s="68" t="s">
        <v>273</v>
      </c>
      <c r="C1008" s="227" t="s">
        <v>274</v>
      </c>
      <c r="D1008" s="64">
        <v>0</v>
      </c>
      <c r="E1008" s="108">
        <v>-0.09</v>
      </c>
      <c r="F1008" s="128">
        <f t="shared" si="83"/>
        <v>-0.09</v>
      </c>
      <c r="G1008" s="251"/>
      <c r="H1008" s="251"/>
    </row>
    <row r="1009" spans="1:8" ht="27" x14ac:dyDescent="0.25">
      <c r="A1009" s="58"/>
      <c r="B1009" s="72" t="s">
        <v>107</v>
      </c>
      <c r="C1009" s="225" t="s">
        <v>276</v>
      </c>
      <c r="D1009" s="61">
        <v>795.54</v>
      </c>
      <c r="E1009" s="61">
        <f>E1010+E1012</f>
        <v>5.24</v>
      </c>
      <c r="F1009" s="229">
        <f t="shared" si="83"/>
        <v>800.78</v>
      </c>
      <c r="G1009" s="258"/>
      <c r="H1009" s="258"/>
    </row>
    <row r="1010" spans="1:8" x14ac:dyDescent="0.25">
      <c r="A1010" s="58"/>
      <c r="B1010" s="72" t="s">
        <v>36</v>
      </c>
      <c r="C1010" s="225" t="s">
        <v>37</v>
      </c>
      <c r="D1010" s="61">
        <v>313.8</v>
      </c>
      <c r="E1010" s="61">
        <f>E1011</f>
        <v>5.3</v>
      </c>
      <c r="F1010" s="229">
        <f>D1010+E1010</f>
        <v>319.10000000000002</v>
      </c>
      <c r="G1010" s="258"/>
      <c r="H1010" s="258"/>
    </row>
    <row r="1011" spans="1:8" x14ac:dyDescent="0.25">
      <c r="A1011" s="67"/>
      <c r="B1011" s="68" t="s">
        <v>75</v>
      </c>
      <c r="C1011" s="227" t="s">
        <v>277</v>
      </c>
      <c r="D1011" s="64">
        <v>0</v>
      </c>
      <c r="E1011" s="64">
        <v>5.3</v>
      </c>
      <c r="F1011" s="128">
        <f>SUM(D1011:E1011)</f>
        <v>5.3</v>
      </c>
      <c r="G1011" s="251"/>
      <c r="H1011" s="251"/>
    </row>
    <row r="1012" spans="1:8" ht="27" x14ac:dyDescent="0.25">
      <c r="A1012" s="67"/>
      <c r="B1012" s="72" t="s">
        <v>272</v>
      </c>
      <c r="C1012" s="225" t="s">
        <v>119</v>
      </c>
      <c r="D1012" s="61">
        <f>D1013</f>
        <v>-14.66</v>
      </c>
      <c r="E1012" s="61">
        <f>E1013</f>
        <v>-0.06</v>
      </c>
      <c r="F1012" s="229">
        <f>SUM(D1012:E1012)</f>
        <v>-14.72</v>
      </c>
      <c r="G1012" s="258"/>
      <c r="H1012" s="258"/>
    </row>
    <row r="1013" spans="1:8" ht="25.5" x14ac:dyDescent="0.25">
      <c r="A1013" s="67"/>
      <c r="B1013" s="68" t="s">
        <v>273</v>
      </c>
      <c r="C1013" s="227" t="s">
        <v>274</v>
      </c>
      <c r="D1013" s="64">
        <v>-14.66</v>
      </c>
      <c r="E1013" s="108">
        <v>-0.06</v>
      </c>
      <c r="F1013" s="128">
        <f>SUM(D1013:E1013)</f>
        <v>-14.72</v>
      </c>
      <c r="G1013" s="251"/>
      <c r="H1013" s="251"/>
    </row>
    <row r="1014" spans="1:8" x14ac:dyDescent="0.25">
      <c r="A1014" s="47"/>
      <c r="B1014" s="74" t="s">
        <v>44</v>
      </c>
      <c r="C1014" s="75">
        <v>65.02</v>
      </c>
      <c r="D1014" s="51">
        <v>4373.88</v>
      </c>
      <c r="E1014" s="51">
        <f>E1016</f>
        <v>11.26</v>
      </c>
      <c r="F1014" s="224">
        <f>SUM(D1014:E1014)</f>
        <v>4385.1400000000003</v>
      </c>
      <c r="G1014" s="256"/>
      <c r="H1014" s="256"/>
    </row>
    <row r="1015" spans="1:8" x14ac:dyDescent="0.25">
      <c r="A1015" s="110"/>
      <c r="B1015" s="72" t="s">
        <v>53</v>
      </c>
      <c r="C1015" s="153" t="s">
        <v>54</v>
      </c>
      <c r="D1015" s="61">
        <v>695.03</v>
      </c>
      <c r="E1015" s="175">
        <f>E1016</f>
        <v>11.26</v>
      </c>
      <c r="F1015" s="175">
        <f>SUM(D1015:E1015)</f>
        <v>706.29</v>
      </c>
      <c r="G1015" s="138"/>
      <c r="H1015" s="257"/>
    </row>
    <row r="1016" spans="1:8" x14ac:dyDescent="0.25">
      <c r="A1016" s="58"/>
      <c r="B1016" s="72" t="s">
        <v>278</v>
      </c>
      <c r="C1016" s="153" t="s">
        <v>279</v>
      </c>
      <c r="D1016" s="61">
        <v>2481.4</v>
      </c>
      <c r="E1016" s="61">
        <f>E1017</f>
        <v>11.26</v>
      </c>
      <c r="F1016" s="229">
        <f>D1016+E1016</f>
        <v>2492.6600000000003</v>
      </c>
      <c r="G1016" s="258"/>
      <c r="H1016" s="258"/>
    </row>
    <row r="1017" spans="1:8" x14ac:dyDescent="0.25">
      <c r="A1017" s="58"/>
      <c r="B1017" s="72" t="s">
        <v>53</v>
      </c>
      <c r="C1017" s="153" t="s">
        <v>54</v>
      </c>
      <c r="D1017" s="61">
        <v>40</v>
      </c>
      <c r="E1017" s="61">
        <f>E1018</f>
        <v>11.26</v>
      </c>
      <c r="F1017" s="229">
        <f>D1017+E1017</f>
        <v>51.26</v>
      </c>
      <c r="G1017" s="258"/>
      <c r="H1017" s="258"/>
    </row>
    <row r="1018" spans="1:8" ht="25.5" x14ac:dyDescent="0.25">
      <c r="A1018" s="67"/>
      <c r="B1018" s="68" t="s">
        <v>280</v>
      </c>
      <c r="C1018" s="158" t="s">
        <v>254</v>
      </c>
      <c r="D1018" s="64">
        <v>35</v>
      </c>
      <c r="E1018" s="64">
        <v>11.26</v>
      </c>
      <c r="F1018" s="128">
        <f>SUM(D1018:E1018)</f>
        <v>46.26</v>
      </c>
      <c r="G1018" s="251"/>
      <c r="H1018" s="251"/>
    </row>
    <row r="1019" spans="1:8" x14ac:dyDescent="0.25">
      <c r="A1019" s="47"/>
      <c r="B1019" s="74" t="s">
        <v>112</v>
      </c>
      <c r="C1019" s="75" t="s">
        <v>281</v>
      </c>
      <c r="D1019" s="51">
        <v>1600.4</v>
      </c>
      <c r="E1019" s="51">
        <f>E1020</f>
        <v>-0.15</v>
      </c>
      <c r="F1019" s="224">
        <f>SUM(D1019:E1019)</f>
        <v>1600.25</v>
      </c>
      <c r="G1019" s="251"/>
      <c r="H1019" s="251"/>
    </row>
    <row r="1020" spans="1:8" x14ac:dyDescent="0.25">
      <c r="A1020" s="58"/>
      <c r="B1020" s="72" t="s">
        <v>113</v>
      </c>
      <c r="C1020" s="153" t="s">
        <v>282</v>
      </c>
      <c r="D1020" s="61">
        <v>1345.4</v>
      </c>
      <c r="E1020" s="61">
        <f>E1021</f>
        <v>-0.15</v>
      </c>
      <c r="F1020" s="229">
        <f>SUM(D1020:E1020)</f>
        <v>1345.25</v>
      </c>
      <c r="G1020" s="251"/>
      <c r="H1020" s="251"/>
    </row>
    <row r="1021" spans="1:8" ht="27" x14ac:dyDescent="0.25">
      <c r="A1021" s="67"/>
      <c r="B1021" s="72" t="s">
        <v>272</v>
      </c>
      <c r="C1021" s="225" t="s">
        <v>119</v>
      </c>
      <c r="D1021" s="64">
        <f>D1022</f>
        <v>0</v>
      </c>
      <c r="E1021" s="64">
        <f t="shared" ref="E1021:F1021" si="84">E1022</f>
        <v>-0.15</v>
      </c>
      <c r="F1021" s="64">
        <f t="shared" si="84"/>
        <v>-0.15</v>
      </c>
      <c r="G1021" s="251"/>
      <c r="H1021" s="251"/>
    </row>
    <row r="1022" spans="1:8" ht="25.5" x14ac:dyDescent="0.25">
      <c r="A1022" s="67"/>
      <c r="B1022" s="68" t="s">
        <v>273</v>
      </c>
      <c r="C1022" s="227" t="s">
        <v>274</v>
      </c>
      <c r="D1022" s="64">
        <v>0</v>
      </c>
      <c r="E1022" s="31">
        <v>-0.15</v>
      </c>
      <c r="F1022" s="128">
        <f>D1022+E1022</f>
        <v>-0.15</v>
      </c>
      <c r="G1022" s="251"/>
      <c r="H1022" s="251"/>
    </row>
    <row r="1023" spans="1:8" x14ac:dyDescent="0.25">
      <c r="A1023" s="47"/>
      <c r="B1023" s="74" t="s">
        <v>283</v>
      </c>
      <c r="C1023" s="218" t="s">
        <v>284</v>
      </c>
      <c r="D1023" s="51">
        <v>4956.72</v>
      </c>
      <c r="E1023" s="51">
        <f>E1024+E1027</f>
        <v>-10.950000000000001</v>
      </c>
      <c r="F1023" s="51">
        <f>D1023+E1023</f>
        <v>4945.7700000000004</v>
      </c>
      <c r="G1023" s="253"/>
      <c r="H1023" s="256"/>
    </row>
    <row r="1024" spans="1:8" x14ac:dyDescent="0.25">
      <c r="A1024" s="58"/>
      <c r="B1024" s="72" t="s">
        <v>86</v>
      </c>
      <c r="C1024" s="225" t="s">
        <v>285</v>
      </c>
      <c r="D1024" s="61">
        <v>4269.22</v>
      </c>
      <c r="E1024" s="61">
        <f>E1025</f>
        <v>-10.89</v>
      </c>
      <c r="F1024" s="229">
        <f>D1024+E1024</f>
        <v>4258.33</v>
      </c>
      <c r="G1024" s="258"/>
      <c r="H1024" s="258"/>
    </row>
    <row r="1025" spans="1:8" ht="27" x14ac:dyDescent="0.25">
      <c r="A1025" s="58"/>
      <c r="B1025" s="72" t="s">
        <v>272</v>
      </c>
      <c r="C1025" s="225" t="s">
        <v>119</v>
      </c>
      <c r="D1025" s="61">
        <v>0</v>
      </c>
      <c r="E1025" s="61">
        <f>E1026</f>
        <v>-10.89</v>
      </c>
      <c r="F1025" s="61">
        <f>D1025+E1025</f>
        <v>-10.89</v>
      </c>
      <c r="G1025" s="144"/>
      <c r="H1025" s="144"/>
    </row>
    <row r="1026" spans="1:8" ht="25.5" x14ac:dyDescent="0.25">
      <c r="A1026" s="67"/>
      <c r="B1026" s="68" t="s">
        <v>273</v>
      </c>
      <c r="C1026" s="227" t="s">
        <v>274</v>
      </c>
      <c r="D1026" s="64">
        <v>0</v>
      </c>
      <c r="E1026" s="108">
        <v>-10.89</v>
      </c>
      <c r="F1026" s="128">
        <f>SUM(D1026:E1026)</f>
        <v>-10.89</v>
      </c>
      <c r="G1026" s="251"/>
      <c r="H1026" s="251"/>
    </row>
    <row r="1027" spans="1:8" x14ac:dyDescent="0.25">
      <c r="A1027" s="58"/>
      <c r="B1027" s="72" t="s">
        <v>286</v>
      </c>
      <c r="C1027" s="225" t="s">
        <v>211</v>
      </c>
      <c r="D1027" s="61">
        <v>487.5</v>
      </c>
      <c r="E1027" s="130">
        <f>E1028</f>
        <v>-0.06</v>
      </c>
      <c r="F1027" s="229">
        <f>SUM(D1027:E1027)</f>
        <v>487.44</v>
      </c>
      <c r="G1027" s="251"/>
      <c r="H1027" s="251"/>
    </row>
    <row r="1028" spans="1:8" ht="27" x14ac:dyDescent="0.25">
      <c r="A1028" s="67"/>
      <c r="B1028" s="72" t="s">
        <v>272</v>
      </c>
      <c r="C1028" s="225" t="s">
        <v>119</v>
      </c>
      <c r="D1028" s="61">
        <v>0</v>
      </c>
      <c r="E1028" s="108">
        <f>E1029</f>
        <v>-0.06</v>
      </c>
      <c r="F1028" s="128">
        <f>SUM(D1028:E1028)</f>
        <v>-0.06</v>
      </c>
      <c r="G1028" s="251"/>
      <c r="H1028" s="251"/>
    </row>
    <row r="1029" spans="1:8" ht="25.5" x14ac:dyDescent="0.25">
      <c r="A1029" s="67"/>
      <c r="B1029" s="68" t="s">
        <v>273</v>
      </c>
      <c r="C1029" s="227" t="s">
        <v>274</v>
      </c>
      <c r="D1029" s="64">
        <v>0</v>
      </c>
      <c r="E1029" s="108">
        <v>-0.06</v>
      </c>
      <c r="F1029" s="128">
        <f>SUM(D1029:E1029)</f>
        <v>-0.06</v>
      </c>
      <c r="G1029" s="265">
        <f>E1029+E1026+E1013+E1008+E1002+E1022</f>
        <v>-13.920000000000002</v>
      </c>
      <c r="H1029" s="251"/>
    </row>
    <row r="1030" spans="1:8" x14ac:dyDescent="0.25">
      <c r="A1030" s="47"/>
      <c r="B1030" s="74" t="s">
        <v>159</v>
      </c>
      <c r="C1030" s="218" t="s">
        <v>160</v>
      </c>
      <c r="D1030" s="199">
        <v>7324.24</v>
      </c>
      <c r="E1030" s="199">
        <f>E1031</f>
        <v>108.8</v>
      </c>
      <c r="F1030" s="200">
        <f>D1030+E1030</f>
        <v>7433.04</v>
      </c>
      <c r="G1030" s="265"/>
      <c r="H1030" s="251"/>
    </row>
    <row r="1031" spans="1:8" x14ac:dyDescent="0.25">
      <c r="A1031" s="58"/>
      <c r="B1031" s="72" t="s">
        <v>53</v>
      </c>
      <c r="C1031" s="225" t="s">
        <v>54</v>
      </c>
      <c r="D1031" s="61">
        <v>491.45</v>
      </c>
      <c r="E1031" s="201">
        <f>E1032</f>
        <v>108.8</v>
      </c>
      <c r="F1031" s="202">
        <f t="shared" ref="F1031:F1034" si="85">D1031+E1031</f>
        <v>600.25</v>
      </c>
      <c r="G1031" s="265"/>
      <c r="H1031" s="251"/>
    </row>
    <row r="1032" spans="1:8" x14ac:dyDescent="0.25">
      <c r="A1032" s="58"/>
      <c r="B1032" s="72" t="s">
        <v>287</v>
      </c>
      <c r="C1032" s="225" t="s">
        <v>288</v>
      </c>
      <c r="D1032" s="61">
        <v>6600.89</v>
      </c>
      <c r="E1032" s="201">
        <f>E1033</f>
        <v>108.8</v>
      </c>
      <c r="F1032" s="202">
        <f t="shared" si="85"/>
        <v>6709.6900000000005</v>
      </c>
      <c r="G1032" s="265"/>
      <c r="H1032" s="251"/>
    </row>
    <row r="1033" spans="1:8" x14ac:dyDescent="0.25">
      <c r="A1033" s="67"/>
      <c r="B1033" s="72" t="s">
        <v>53</v>
      </c>
      <c r="C1033" s="225" t="s">
        <v>54</v>
      </c>
      <c r="D1033" s="61">
        <v>37</v>
      </c>
      <c r="E1033" s="201">
        <f>E1034</f>
        <v>108.8</v>
      </c>
      <c r="F1033" s="202">
        <f t="shared" si="85"/>
        <v>145.80000000000001</v>
      </c>
      <c r="G1033" s="265"/>
      <c r="H1033" s="251"/>
    </row>
    <row r="1034" spans="1:8" ht="38.25" x14ac:dyDescent="0.25">
      <c r="A1034" s="67"/>
      <c r="B1034" s="68" t="s">
        <v>289</v>
      </c>
      <c r="C1034" s="227" t="s">
        <v>290</v>
      </c>
      <c r="D1034" s="64">
        <v>15</v>
      </c>
      <c r="E1034" s="31">
        <v>108.8</v>
      </c>
      <c r="F1034" s="203">
        <f t="shared" si="85"/>
        <v>123.8</v>
      </c>
      <c r="G1034" s="265"/>
      <c r="H1034" s="251"/>
    </row>
    <row r="1035" spans="1:8" x14ac:dyDescent="0.25">
      <c r="A1035" s="67"/>
      <c r="B1035" s="68"/>
      <c r="C1035" s="227"/>
      <c r="D1035" s="64"/>
      <c r="E1035" s="266"/>
      <c r="F1035" s="128"/>
      <c r="G1035" s="251"/>
      <c r="H1035" s="251"/>
    </row>
    <row r="1037" spans="1:8" x14ac:dyDescent="0.25">
      <c r="A1037" s="170"/>
      <c r="B1037" s="171" t="s">
        <v>90</v>
      </c>
      <c r="C1037" s="170"/>
      <c r="D1037" s="170"/>
      <c r="E1037" s="170" t="s">
        <v>91</v>
      </c>
      <c r="F1037" s="170"/>
      <c r="G1037" s="170"/>
    </row>
    <row r="1038" spans="1:8" x14ac:dyDescent="0.25">
      <c r="A1038" s="170"/>
      <c r="B1038" s="171" t="s">
        <v>291</v>
      </c>
      <c r="C1038" s="170"/>
      <c r="D1038" s="170"/>
      <c r="E1038" s="170" t="s">
        <v>93</v>
      </c>
      <c r="F1038" s="170"/>
      <c r="G1038" s="170"/>
    </row>
    <row r="1039" spans="1:8" x14ac:dyDescent="0.25">
      <c r="A1039" s="170"/>
      <c r="B1039" s="171"/>
      <c r="C1039" s="170"/>
      <c r="D1039" s="170"/>
      <c r="E1039" s="170" t="s">
        <v>94</v>
      </c>
      <c r="F1039" s="170"/>
      <c r="G1039" s="170"/>
    </row>
    <row r="1096" spans="1:8" ht="15.75" x14ac:dyDescent="0.25">
      <c r="A1096" s="1" t="s">
        <v>0</v>
      </c>
      <c r="B1096" s="1"/>
      <c r="C1096" s="2"/>
      <c r="D1096" s="2" t="s">
        <v>292</v>
      </c>
      <c r="E1096" s="2"/>
    </row>
    <row r="1097" spans="1:8" ht="15.75" x14ac:dyDescent="0.25">
      <c r="A1097" s="1" t="s">
        <v>2</v>
      </c>
      <c r="B1097" s="1"/>
      <c r="C1097" s="2"/>
    </row>
    <row r="1098" spans="1:8" ht="15.75" x14ac:dyDescent="0.25">
      <c r="A1098" s="1" t="s">
        <v>3</v>
      </c>
      <c r="B1098" s="1"/>
      <c r="C1098" s="2"/>
      <c r="D1098" s="2"/>
      <c r="E1098" s="2"/>
    </row>
    <row r="1099" spans="1:8" ht="34.5" customHeight="1" x14ac:dyDescent="0.25">
      <c r="A1099" s="337" t="s">
        <v>4</v>
      </c>
      <c r="B1099" s="337"/>
      <c r="C1099" s="337"/>
      <c r="D1099" s="337"/>
      <c r="E1099" s="337"/>
      <c r="F1099" s="337"/>
      <c r="G1099" s="337"/>
      <c r="H1099" s="337"/>
    </row>
    <row r="1100" spans="1:8" ht="23.25" customHeight="1" x14ac:dyDescent="0.3">
      <c r="A1100" s="2"/>
      <c r="B1100" s="4"/>
      <c r="C1100" s="5"/>
      <c r="D1100" s="5"/>
      <c r="E1100" s="5"/>
      <c r="G1100" t="s">
        <v>215</v>
      </c>
      <c r="H1100" s="5" t="s">
        <v>5</v>
      </c>
    </row>
    <row r="1101" spans="1:8" ht="42" customHeight="1" x14ac:dyDescent="0.25">
      <c r="A1101" s="6" t="s">
        <v>6</v>
      </c>
      <c r="B1101" s="8" t="s">
        <v>7</v>
      </c>
      <c r="C1101" s="8" t="s">
        <v>8</v>
      </c>
      <c r="D1101" s="10" t="s">
        <v>293</v>
      </c>
      <c r="E1101" s="10" t="s">
        <v>257</v>
      </c>
      <c r="F1101" s="10" t="s">
        <v>179</v>
      </c>
      <c r="G1101" s="10" t="s">
        <v>10</v>
      </c>
      <c r="H1101" s="9" t="s">
        <v>294</v>
      </c>
    </row>
    <row r="1102" spans="1:8" x14ac:dyDescent="0.25">
      <c r="A1102" s="11" t="s">
        <v>12</v>
      </c>
      <c r="B1102" s="267" t="s">
        <v>13</v>
      </c>
      <c r="C1102" s="13">
        <v>102</v>
      </c>
      <c r="D1102" s="14">
        <v>28972.84</v>
      </c>
      <c r="E1102" s="15">
        <f>E1104+E1106+E1108+E1111</f>
        <v>201.69</v>
      </c>
      <c r="F1102" s="15">
        <f>F1104+F1106+F1108+F1111</f>
        <v>-18.399999999999999</v>
      </c>
      <c r="G1102" s="15">
        <f>G1104+G1106+G1108+G1111</f>
        <v>0</v>
      </c>
      <c r="H1102" s="180">
        <f>SUM(D1102:G1102)</f>
        <v>29156.129999999997</v>
      </c>
    </row>
    <row r="1103" spans="1:8" x14ac:dyDescent="0.25">
      <c r="A1103" s="11"/>
      <c r="B1103" s="242"/>
      <c r="C1103" s="12"/>
      <c r="D1103" s="243"/>
      <c r="E1103" s="244"/>
      <c r="F1103" s="268"/>
      <c r="G1103" s="269"/>
      <c r="H1103" s="179"/>
    </row>
    <row r="1104" spans="1:8" x14ac:dyDescent="0.25">
      <c r="A1104" s="246"/>
      <c r="B1104" s="270" t="s">
        <v>295</v>
      </c>
      <c r="C1104" s="271" t="s">
        <v>296</v>
      </c>
      <c r="D1104" s="272">
        <v>1702.95</v>
      </c>
      <c r="E1104" s="273">
        <f>E1105</f>
        <v>64.900000000000006</v>
      </c>
      <c r="F1104" s="273">
        <f>F1105</f>
        <v>-18.399999999999999</v>
      </c>
      <c r="G1104" s="274"/>
      <c r="H1104" s="274">
        <f t="shared" ref="H1104:H1109" si="86">SUM(D1104:G1104)</f>
        <v>1749.45</v>
      </c>
    </row>
    <row r="1105" spans="1:8" x14ac:dyDescent="0.25">
      <c r="A1105" s="120"/>
      <c r="B1105" s="172" t="s">
        <v>297</v>
      </c>
      <c r="C1105" s="79" t="s">
        <v>298</v>
      </c>
      <c r="D1105" s="275">
        <v>323.27</v>
      </c>
      <c r="E1105" s="276">
        <v>64.900000000000006</v>
      </c>
      <c r="F1105" s="277">
        <v>-18.399999999999999</v>
      </c>
      <c r="G1105" s="277"/>
      <c r="H1105" s="277">
        <f t="shared" si="86"/>
        <v>369.77</v>
      </c>
    </row>
    <row r="1106" spans="1:8" x14ac:dyDescent="0.25">
      <c r="A1106" s="246"/>
      <c r="B1106" s="270" t="s">
        <v>22</v>
      </c>
      <c r="C1106" s="271">
        <v>30.02</v>
      </c>
      <c r="D1106" s="272">
        <v>660.86</v>
      </c>
      <c r="E1106" s="273">
        <f>E1107</f>
        <v>-150</v>
      </c>
      <c r="F1106" s="274"/>
      <c r="G1106" s="274"/>
      <c r="H1106" s="274">
        <f t="shared" si="86"/>
        <v>510.86</v>
      </c>
    </row>
    <row r="1107" spans="1:8" ht="18" customHeight="1" x14ac:dyDescent="0.25">
      <c r="A1107" s="120"/>
      <c r="B1107" s="172" t="s">
        <v>259</v>
      </c>
      <c r="C1107" s="79" t="s">
        <v>132</v>
      </c>
      <c r="D1107" s="275">
        <v>660.86</v>
      </c>
      <c r="E1107" s="276">
        <v>-150</v>
      </c>
      <c r="F1107" s="277"/>
      <c r="G1107" s="277"/>
      <c r="H1107" s="277">
        <f t="shared" si="86"/>
        <v>510.86</v>
      </c>
    </row>
    <row r="1108" spans="1:8" x14ac:dyDescent="0.25">
      <c r="A1108" s="18"/>
      <c r="B1108" s="270" t="s">
        <v>299</v>
      </c>
      <c r="C1108" s="271" t="s">
        <v>300</v>
      </c>
      <c r="D1108" s="272">
        <v>100.01</v>
      </c>
      <c r="E1108" s="273">
        <f>E1109</f>
        <v>150</v>
      </c>
      <c r="F1108" s="274"/>
      <c r="G1108" s="274"/>
      <c r="H1108" s="274">
        <f t="shared" si="86"/>
        <v>250.01</v>
      </c>
    </row>
    <row r="1109" spans="1:8" x14ac:dyDescent="0.25">
      <c r="A1109" s="120"/>
      <c r="B1109" s="172" t="s">
        <v>135</v>
      </c>
      <c r="C1109" s="79" t="s">
        <v>136</v>
      </c>
      <c r="D1109" s="275">
        <v>100.01</v>
      </c>
      <c r="E1109" s="276">
        <v>150</v>
      </c>
      <c r="F1109" s="277"/>
      <c r="G1109" s="277"/>
      <c r="H1109" s="277">
        <f t="shared" si="86"/>
        <v>250.01</v>
      </c>
    </row>
    <row r="1110" spans="1:8" x14ac:dyDescent="0.25">
      <c r="A1110" s="120"/>
      <c r="B1110" s="172"/>
      <c r="C1110" s="79"/>
      <c r="D1110" s="275"/>
      <c r="E1110" s="276"/>
      <c r="F1110" s="277"/>
      <c r="G1110" s="277"/>
      <c r="H1110" s="277"/>
    </row>
    <row r="1111" spans="1:8" x14ac:dyDescent="0.25">
      <c r="A1111" s="18"/>
      <c r="B1111" s="270" t="s">
        <v>27</v>
      </c>
      <c r="C1111" s="271">
        <v>39.020000000000003</v>
      </c>
      <c r="D1111" s="196">
        <f>D1112</f>
        <v>23.18</v>
      </c>
      <c r="E1111" s="196">
        <f t="shared" ref="E1111:H1111" si="87">E1112</f>
        <v>136.79</v>
      </c>
      <c r="F1111" s="196">
        <f t="shared" si="87"/>
        <v>0</v>
      </c>
      <c r="G1111" s="196">
        <f t="shared" si="87"/>
        <v>0</v>
      </c>
      <c r="H1111" s="196">
        <f t="shared" si="87"/>
        <v>159.97</v>
      </c>
    </row>
    <row r="1112" spans="1:8" ht="25.5" x14ac:dyDescent="0.25">
      <c r="A1112" s="120"/>
      <c r="B1112" s="172" t="s">
        <v>28</v>
      </c>
      <c r="C1112" s="34" t="s">
        <v>97</v>
      </c>
      <c r="D1112" s="36">
        <v>23.18</v>
      </c>
      <c r="E1112" s="37">
        <v>136.79</v>
      </c>
      <c r="F1112" s="128"/>
      <c r="G1112" s="128"/>
      <c r="H1112" s="38">
        <f>SUM(D1112:G1112)</f>
        <v>159.97</v>
      </c>
    </row>
    <row r="1113" spans="1:8" x14ac:dyDescent="0.25">
      <c r="A1113" s="18"/>
      <c r="B1113" s="270"/>
      <c r="C1113" s="20"/>
      <c r="D1113" s="278"/>
      <c r="E1113" s="279"/>
      <c r="F1113" s="247"/>
      <c r="G1113" s="247"/>
      <c r="H1113" s="280"/>
    </row>
    <row r="1114" spans="1:8" x14ac:dyDescent="0.25">
      <c r="A1114" s="281"/>
      <c r="B1114" s="282"/>
      <c r="C1114" s="283"/>
      <c r="D1114" s="284"/>
      <c r="E1114" s="285"/>
      <c r="F1114" s="285"/>
      <c r="G1114" s="285"/>
      <c r="H1114" s="179"/>
    </row>
    <row r="1115" spans="1:8" x14ac:dyDescent="0.25">
      <c r="A1115" s="40"/>
      <c r="B1115" s="41"/>
      <c r="C1115" s="2"/>
      <c r="D1115" s="42"/>
      <c r="E1115" s="43"/>
      <c r="F1115" s="43"/>
      <c r="G1115" s="43"/>
      <c r="H1115" s="245"/>
    </row>
    <row r="1116" spans="1:8" x14ac:dyDescent="0.25">
      <c r="A1116" s="205"/>
      <c r="B1116" s="206"/>
      <c r="C1116" s="207"/>
      <c r="D1116" s="208"/>
      <c r="E1116" s="208"/>
      <c r="F1116" s="208"/>
      <c r="G1116" s="208"/>
    </row>
    <row r="1117" spans="1:8" ht="42.75" customHeight="1" x14ac:dyDescent="0.25">
      <c r="A1117" s="44" t="s">
        <v>29</v>
      </c>
      <c r="B1117" s="45" t="s">
        <v>30</v>
      </c>
      <c r="C1117" s="46" t="s">
        <v>8</v>
      </c>
      <c r="D1117" s="252" t="s">
        <v>293</v>
      </c>
      <c r="E1117" s="252" t="s">
        <v>257</v>
      </c>
      <c r="F1117" s="252" t="s">
        <v>179</v>
      </c>
      <c r="G1117" s="252" t="s">
        <v>10</v>
      </c>
      <c r="H1117" s="9" t="s">
        <v>294</v>
      </c>
    </row>
    <row r="1118" spans="1:8" ht="19.5" customHeight="1" x14ac:dyDescent="0.25">
      <c r="A1118" s="44"/>
      <c r="B1118" s="45" t="s">
        <v>31</v>
      </c>
      <c r="C1118" s="52">
        <v>5002</v>
      </c>
      <c r="D1118" s="56">
        <v>32410.58</v>
      </c>
      <c r="E1118" s="51">
        <f>E1122+E1138+E1142+E1146+E1162+E1173+E1178+E1187</f>
        <v>201.69</v>
      </c>
      <c r="F1118" s="51">
        <f>F1122+F1138+F1142+F1146+F1162+F1173+F1178</f>
        <v>-18.399999999999999</v>
      </c>
      <c r="G1118" s="51">
        <f>G1122+G1138+G1142+G1146+G1162+G1173+G1178</f>
        <v>0</v>
      </c>
      <c r="H1118" s="54">
        <f>D1118+E1118+F1118+G1118</f>
        <v>32593.87</v>
      </c>
    </row>
    <row r="1119" spans="1:8" ht="19.5" customHeight="1" x14ac:dyDescent="0.25">
      <c r="A1119" s="44"/>
      <c r="B1119" s="45" t="s">
        <v>32</v>
      </c>
      <c r="C1119" s="52">
        <v>9802</v>
      </c>
      <c r="D1119" s="53">
        <v>-3437.74</v>
      </c>
      <c r="E1119" s="54"/>
      <c r="F1119" s="53"/>
      <c r="G1119" s="94"/>
      <c r="H1119" s="53">
        <f>D1119</f>
        <v>-3437.74</v>
      </c>
    </row>
    <row r="1120" spans="1:8" ht="19.5" customHeight="1" x14ac:dyDescent="0.25">
      <c r="A1120" s="44"/>
      <c r="B1120" s="45" t="s">
        <v>33</v>
      </c>
      <c r="C1120" s="52"/>
      <c r="D1120" s="56">
        <f>D1118+D1119</f>
        <v>28972.840000000004</v>
      </c>
      <c r="E1120" s="54"/>
      <c r="F1120" s="53"/>
      <c r="G1120" s="94"/>
      <c r="H1120" s="54">
        <f>SUM(H1118:H1119)</f>
        <v>29156.129999999997</v>
      </c>
    </row>
    <row r="1121" spans="1:8" ht="19.5" customHeight="1" x14ac:dyDescent="0.25">
      <c r="A1121" s="44"/>
      <c r="B1121" s="45"/>
      <c r="C1121" s="52"/>
      <c r="D1121" s="255"/>
      <c r="E1121" s="85"/>
      <c r="F1121" s="184"/>
      <c r="G1121" s="252"/>
      <c r="H1121" s="9"/>
    </row>
    <row r="1122" spans="1:8" x14ac:dyDescent="0.25">
      <c r="A1122" s="47"/>
      <c r="B1122" s="74" t="s">
        <v>220</v>
      </c>
      <c r="C1122" s="218" t="s">
        <v>265</v>
      </c>
      <c r="D1122" s="51">
        <v>7113.64</v>
      </c>
      <c r="E1122" s="51">
        <f>E1127+E1136+E1130+E1134</f>
        <v>37.080000000000005</v>
      </c>
      <c r="F1122" s="51">
        <f>F1127+F1136+F1130+F1134</f>
        <v>-10.4</v>
      </c>
      <c r="G1122" s="51">
        <f>G1127+G1136+G1130+G1134</f>
        <v>0</v>
      </c>
      <c r="H1122" s="224">
        <f>SUM(D1122:G1122)</f>
        <v>7140.3200000000006</v>
      </c>
    </row>
    <row r="1123" spans="1:8" x14ac:dyDescent="0.25">
      <c r="A1123" s="110"/>
      <c r="B1123" s="219" t="s">
        <v>69</v>
      </c>
      <c r="C1123" s="220" t="s">
        <v>70</v>
      </c>
      <c r="D1123" s="175">
        <v>4869.3999999999996</v>
      </c>
      <c r="E1123" s="175">
        <f>E1127</f>
        <v>30.05</v>
      </c>
      <c r="F1123" s="221"/>
      <c r="G1123" s="221"/>
      <c r="H1123" s="221">
        <f>SUM(D1123:G1123)</f>
        <v>4899.45</v>
      </c>
    </row>
    <row r="1124" spans="1:8" x14ac:dyDescent="0.25">
      <c r="A1124" s="110"/>
      <c r="B1124" s="219" t="s">
        <v>36</v>
      </c>
      <c r="C1124" s="220" t="s">
        <v>37</v>
      </c>
      <c r="D1124" s="175">
        <v>1806.04</v>
      </c>
      <c r="E1124" s="175">
        <f>E1130</f>
        <v>25.8</v>
      </c>
      <c r="F1124" s="175">
        <f t="shared" ref="F1124:G1124" si="88">F1130</f>
        <v>-10.4</v>
      </c>
      <c r="G1124" s="175">
        <f t="shared" si="88"/>
        <v>0</v>
      </c>
      <c r="H1124" s="221">
        <f>SUM(D1124:G1124)</f>
        <v>1821.4399999999998</v>
      </c>
    </row>
    <row r="1125" spans="1:8" x14ac:dyDescent="0.25">
      <c r="A1125" s="110"/>
      <c r="B1125" s="219" t="s">
        <v>67</v>
      </c>
      <c r="C1125" s="220" t="s">
        <v>241</v>
      </c>
      <c r="D1125" s="175">
        <v>188.2</v>
      </c>
      <c r="E1125" s="175">
        <f>E1134</f>
        <v>-15.4</v>
      </c>
      <c r="F1125" s="221"/>
      <c r="G1125" s="221"/>
      <c r="H1125" s="221">
        <f>SUM(D1125:G1125)</f>
        <v>172.79999999999998</v>
      </c>
    </row>
    <row r="1126" spans="1:8" x14ac:dyDescent="0.25">
      <c r="A1126" s="110"/>
      <c r="B1126" s="219" t="s">
        <v>100</v>
      </c>
      <c r="C1126" s="220" t="s">
        <v>119</v>
      </c>
      <c r="D1126" s="175">
        <v>0</v>
      </c>
      <c r="E1126" s="175">
        <f>E1136</f>
        <v>-3.37</v>
      </c>
      <c r="F1126" s="221"/>
      <c r="G1126" s="221"/>
      <c r="H1126" s="221">
        <f>SUM(D1126:G1126)</f>
        <v>-3.37</v>
      </c>
    </row>
    <row r="1127" spans="1:8" x14ac:dyDescent="0.25">
      <c r="A1127" s="58"/>
      <c r="B1127" s="72" t="s">
        <v>69</v>
      </c>
      <c r="C1127" s="225" t="s">
        <v>70</v>
      </c>
      <c r="D1127" s="61">
        <v>4869</v>
      </c>
      <c r="E1127" s="61">
        <f>E1128</f>
        <v>30.05</v>
      </c>
      <c r="F1127" s="229"/>
      <c r="G1127" s="229"/>
      <c r="H1127" s="229">
        <f>D1127+E1127</f>
        <v>4899.05</v>
      </c>
    </row>
    <row r="1128" spans="1:8" x14ac:dyDescent="0.25">
      <c r="A1128" s="58"/>
      <c r="B1128" s="72" t="s">
        <v>212</v>
      </c>
      <c r="C1128" s="225" t="s">
        <v>301</v>
      </c>
      <c r="D1128" s="61">
        <v>4747</v>
      </c>
      <c r="E1128" s="61">
        <f>E1129</f>
        <v>30.05</v>
      </c>
      <c r="F1128" s="229"/>
      <c r="G1128" s="229"/>
      <c r="H1128" s="229">
        <f t="shared" ref="H1128:H1129" si="89">D1128+E1128</f>
        <v>4777.05</v>
      </c>
    </row>
    <row r="1129" spans="1:8" x14ac:dyDescent="0.25">
      <c r="A1129" s="67"/>
      <c r="B1129" s="68" t="s">
        <v>117</v>
      </c>
      <c r="C1129" s="227" t="s">
        <v>221</v>
      </c>
      <c r="D1129" s="64">
        <v>3748</v>
      </c>
      <c r="E1129" s="64">
        <v>30.05</v>
      </c>
      <c r="F1129" s="128"/>
      <c r="G1129" s="128"/>
      <c r="H1129" s="128">
        <f t="shared" si="89"/>
        <v>3778.05</v>
      </c>
    </row>
    <row r="1130" spans="1:8" x14ac:dyDescent="0.25">
      <c r="A1130" s="67"/>
      <c r="B1130" s="72" t="s">
        <v>36</v>
      </c>
      <c r="C1130" s="225" t="s">
        <v>37</v>
      </c>
      <c r="D1130" s="61">
        <v>1806.04</v>
      </c>
      <c r="E1130" s="61">
        <f>E1131</f>
        <v>25.8</v>
      </c>
      <c r="F1130" s="61">
        <f>F1131</f>
        <v>-10.4</v>
      </c>
      <c r="G1130" s="61">
        <f>G1131</f>
        <v>0</v>
      </c>
      <c r="H1130" s="61">
        <f>SUM(D1130:G1130)</f>
        <v>1821.4399999999998</v>
      </c>
    </row>
    <row r="1131" spans="1:8" x14ac:dyDescent="0.25">
      <c r="A1131" s="67"/>
      <c r="B1131" s="72" t="s">
        <v>36</v>
      </c>
      <c r="C1131" s="225" t="s">
        <v>267</v>
      </c>
      <c r="D1131" s="61">
        <v>943.03</v>
      </c>
      <c r="E1131" s="61">
        <f>E1132+E1133</f>
        <v>25.8</v>
      </c>
      <c r="F1131" s="61">
        <f t="shared" ref="F1131:G1131" si="90">F1132+F1133</f>
        <v>-10.4</v>
      </c>
      <c r="G1131" s="61">
        <f t="shared" si="90"/>
        <v>0</v>
      </c>
      <c r="H1131" s="229">
        <f>D1131+E1131</f>
        <v>968.82999999999993</v>
      </c>
    </row>
    <row r="1132" spans="1:8" x14ac:dyDescent="0.25">
      <c r="A1132" s="67"/>
      <c r="B1132" s="68" t="s">
        <v>302</v>
      </c>
      <c r="C1132" s="227" t="s">
        <v>231</v>
      </c>
      <c r="D1132" s="64">
        <v>54.3</v>
      </c>
      <c r="E1132" s="64">
        <v>15.4</v>
      </c>
      <c r="F1132" s="128"/>
      <c r="G1132" s="128"/>
      <c r="H1132" s="128">
        <f>SUM(D1132:G1132)</f>
        <v>69.7</v>
      </c>
    </row>
    <row r="1133" spans="1:8" ht="42" customHeight="1" x14ac:dyDescent="0.25">
      <c r="A1133" s="67"/>
      <c r="B1133" s="68" t="s">
        <v>270</v>
      </c>
      <c r="C1133" s="227" t="s">
        <v>271</v>
      </c>
      <c r="D1133" s="64">
        <v>33.6</v>
      </c>
      <c r="E1133" s="64">
        <v>10.4</v>
      </c>
      <c r="F1133" s="128">
        <v>-10.4</v>
      </c>
      <c r="G1133" s="128"/>
      <c r="H1133" s="128">
        <f>SUM(D1133:G1133)</f>
        <v>33.6</v>
      </c>
    </row>
    <row r="1134" spans="1:8" x14ac:dyDescent="0.25">
      <c r="A1134" s="67"/>
      <c r="B1134" s="72" t="s">
        <v>67</v>
      </c>
      <c r="C1134" s="225" t="s">
        <v>241</v>
      </c>
      <c r="D1134" s="61">
        <v>188.2</v>
      </c>
      <c r="E1134" s="61">
        <f>E1135</f>
        <v>-15.4</v>
      </c>
      <c r="F1134" s="229"/>
      <c r="G1134" s="229"/>
      <c r="H1134" s="229">
        <f>D1134+E1134</f>
        <v>172.79999999999998</v>
      </c>
    </row>
    <row r="1135" spans="1:8" x14ac:dyDescent="0.25">
      <c r="A1135" s="67"/>
      <c r="B1135" s="68" t="s">
        <v>303</v>
      </c>
      <c r="C1135" s="227" t="s">
        <v>304</v>
      </c>
      <c r="D1135" s="64">
        <v>179.8</v>
      </c>
      <c r="E1135" s="64">
        <v>-15.4</v>
      </c>
      <c r="F1135" s="128"/>
      <c r="G1135" s="128"/>
      <c r="H1135" s="128">
        <f>SUM(D1135:G1135)</f>
        <v>164.4</v>
      </c>
    </row>
    <row r="1136" spans="1:8" ht="27" x14ac:dyDescent="0.25">
      <c r="A1136" s="58"/>
      <c r="B1136" s="72" t="s">
        <v>272</v>
      </c>
      <c r="C1136" s="225" t="s">
        <v>119</v>
      </c>
      <c r="D1136" s="61">
        <f>D1137</f>
        <v>0</v>
      </c>
      <c r="E1136" s="61">
        <f>E1137</f>
        <v>-3.37</v>
      </c>
      <c r="F1136" s="229"/>
      <c r="G1136" s="229"/>
      <c r="H1136" s="229">
        <f>D1136+E1136</f>
        <v>-3.37</v>
      </c>
    </row>
    <row r="1137" spans="1:8" ht="25.5" x14ac:dyDescent="0.25">
      <c r="A1137" s="67"/>
      <c r="B1137" s="68" t="s">
        <v>273</v>
      </c>
      <c r="C1137" s="227" t="s">
        <v>274</v>
      </c>
      <c r="D1137" s="64">
        <v>0</v>
      </c>
      <c r="E1137" s="64">
        <v>-3.37</v>
      </c>
      <c r="F1137" s="128"/>
      <c r="G1137" s="128"/>
      <c r="H1137" s="128">
        <f>D1137+E1137</f>
        <v>-3.37</v>
      </c>
    </row>
    <row r="1138" spans="1:8" x14ac:dyDescent="0.25">
      <c r="A1138" s="259"/>
      <c r="B1138" s="260" t="s">
        <v>103</v>
      </c>
      <c r="C1138" s="261" t="s">
        <v>236</v>
      </c>
      <c r="D1138" s="262">
        <v>771.3</v>
      </c>
      <c r="E1138" s="262">
        <f>E1139</f>
        <v>-3.57</v>
      </c>
      <c r="F1138" s="263"/>
      <c r="G1138" s="263"/>
      <c r="H1138" s="263">
        <f>SUM(D1138:G1138)</f>
        <v>767.7299999999999</v>
      </c>
    </row>
    <row r="1139" spans="1:8" x14ac:dyDescent="0.25">
      <c r="A1139" s="58"/>
      <c r="B1139" s="72" t="s">
        <v>147</v>
      </c>
      <c r="C1139" s="225" t="s">
        <v>238</v>
      </c>
      <c r="D1139" s="61">
        <v>571.29999999999995</v>
      </c>
      <c r="E1139" s="61">
        <f>E1140</f>
        <v>-3.57</v>
      </c>
      <c r="F1139" s="229"/>
      <c r="G1139" s="229"/>
      <c r="H1139" s="229">
        <f>SUM(D1139:G1139)</f>
        <v>567.7299999999999</v>
      </c>
    </row>
    <row r="1140" spans="1:8" ht="27" x14ac:dyDescent="0.25">
      <c r="A1140" s="67"/>
      <c r="B1140" s="72" t="s">
        <v>272</v>
      </c>
      <c r="C1140" s="225" t="s">
        <v>119</v>
      </c>
      <c r="D1140" s="61">
        <f>D1141</f>
        <v>0</v>
      </c>
      <c r="E1140" s="61">
        <v>-3.57</v>
      </c>
      <c r="F1140" s="229"/>
      <c r="G1140" s="229"/>
      <c r="H1140" s="229">
        <f>D1140+E1140</f>
        <v>-3.57</v>
      </c>
    </row>
    <row r="1141" spans="1:8" ht="25.5" x14ac:dyDescent="0.25">
      <c r="A1141" s="67"/>
      <c r="B1141" s="68" t="s">
        <v>273</v>
      </c>
      <c r="C1141" s="227" t="s">
        <v>274</v>
      </c>
      <c r="D1141" s="64">
        <v>0</v>
      </c>
      <c r="E1141" s="64">
        <v>-3.57</v>
      </c>
      <c r="F1141" s="128"/>
      <c r="G1141" s="128"/>
      <c r="H1141" s="128">
        <f>D1141+E1141</f>
        <v>-3.57</v>
      </c>
    </row>
    <row r="1142" spans="1:8" x14ac:dyDescent="0.25">
      <c r="A1142" s="47"/>
      <c r="B1142" s="74" t="s">
        <v>106</v>
      </c>
      <c r="C1142" s="218" t="s">
        <v>275</v>
      </c>
      <c r="D1142" s="51">
        <v>1420.6</v>
      </c>
      <c r="E1142" s="51">
        <f>E1143</f>
        <v>-14.66</v>
      </c>
      <c r="F1142" s="224"/>
      <c r="G1142" s="224"/>
      <c r="H1142" s="224">
        <f>SUM(D1142:G1142)</f>
        <v>1405.9399999999998</v>
      </c>
    </row>
    <row r="1143" spans="1:8" ht="27" x14ac:dyDescent="0.25">
      <c r="A1143" s="58"/>
      <c r="B1143" s="72" t="s">
        <v>107</v>
      </c>
      <c r="C1143" s="225" t="s">
        <v>276</v>
      </c>
      <c r="D1143" s="61">
        <v>810.2</v>
      </c>
      <c r="E1143" s="61">
        <f>E1144</f>
        <v>-14.66</v>
      </c>
      <c r="F1143" s="229"/>
      <c r="G1143" s="229"/>
      <c r="H1143" s="229">
        <f>SUM(D1143:G1143)</f>
        <v>795.54000000000008</v>
      </c>
    </row>
    <row r="1144" spans="1:8" ht="27" x14ac:dyDescent="0.25">
      <c r="A1144" s="67"/>
      <c r="B1144" s="72" t="s">
        <v>272</v>
      </c>
      <c r="C1144" s="225" t="s">
        <v>119</v>
      </c>
      <c r="D1144" s="61">
        <f>D1145</f>
        <v>0</v>
      </c>
      <c r="E1144" s="61">
        <f>E1145</f>
        <v>-14.66</v>
      </c>
      <c r="F1144" s="229"/>
      <c r="G1144" s="229"/>
      <c r="H1144" s="229">
        <f>D1144+E1144</f>
        <v>-14.66</v>
      </c>
    </row>
    <row r="1145" spans="1:8" ht="25.5" x14ac:dyDescent="0.25">
      <c r="A1145" s="67"/>
      <c r="B1145" s="68" t="s">
        <v>273</v>
      </c>
      <c r="C1145" s="227" t="s">
        <v>274</v>
      </c>
      <c r="D1145" s="64">
        <v>0</v>
      </c>
      <c r="E1145" s="64">
        <v>-14.66</v>
      </c>
      <c r="F1145" s="128"/>
      <c r="G1145" s="128"/>
      <c r="H1145" s="128">
        <f>D1145+E1145</f>
        <v>-14.66</v>
      </c>
    </row>
    <row r="1146" spans="1:8" x14ac:dyDescent="0.25">
      <c r="A1146" s="47"/>
      <c r="B1146" s="74" t="s">
        <v>44</v>
      </c>
      <c r="C1146" s="75">
        <v>65.02</v>
      </c>
      <c r="D1146" s="51">
        <v>4340.8500000000004</v>
      </c>
      <c r="E1146" s="51">
        <f>E1147+E1148</f>
        <v>33.03</v>
      </c>
      <c r="F1146" s="224">
        <f>F1149+F1160</f>
        <v>0</v>
      </c>
      <c r="G1146" s="224">
        <f>G1149+G1160</f>
        <v>0</v>
      </c>
      <c r="H1146" s="224">
        <f>D1146+E1146+F1146</f>
        <v>4373.88</v>
      </c>
    </row>
    <row r="1147" spans="1:8" x14ac:dyDescent="0.25">
      <c r="A1147" s="47"/>
      <c r="B1147" s="74" t="s">
        <v>157</v>
      </c>
      <c r="C1147" s="75" t="s">
        <v>88</v>
      </c>
      <c r="D1147" s="51">
        <v>136.6</v>
      </c>
      <c r="E1147" s="51">
        <f>E1150+E1161</f>
        <v>0</v>
      </c>
      <c r="F1147" s="51">
        <f>F1150+F1161</f>
        <v>0</v>
      </c>
      <c r="G1147" s="51">
        <f>G1150+G1161</f>
        <v>0</v>
      </c>
      <c r="H1147" s="224">
        <f>SUM(D1147:G1147)</f>
        <v>136.6</v>
      </c>
    </row>
    <row r="1148" spans="1:8" x14ac:dyDescent="0.25">
      <c r="A1148" s="47"/>
      <c r="B1148" s="74" t="s">
        <v>161</v>
      </c>
      <c r="C1148" s="75" t="s">
        <v>162</v>
      </c>
      <c r="D1148" s="51">
        <v>662</v>
      </c>
      <c r="E1148" s="51">
        <f>E1158</f>
        <v>33.03</v>
      </c>
      <c r="F1148" s="224"/>
      <c r="G1148" s="224"/>
      <c r="H1148" s="224">
        <f>SUM(D1148:G1148)</f>
        <v>695.03</v>
      </c>
    </row>
    <row r="1149" spans="1:8" ht="18" customHeight="1" x14ac:dyDescent="0.25">
      <c r="A1149" s="58"/>
      <c r="B1149" s="72" t="s">
        <v>305</v>
      </c>
      <c r="C1149" s="286" t="s">
        <v>306</v>
      </c>
      <c r="D1149" s="61">
        <v>0</v>
      </c>
      <c r="E1149" s="61">
        <f>E1150</f>
        <v>3.4</v>
      </c>
      <c r="F1149" s="61">
        <f t="shared" ref="F1149:H1149" si="91">F1150</f>
        <v>1.7</v>
      </c>
      <c r="G1149" s="61">
        <f t="shared" si="91"/>
        <v>1.5</v>
      </c>
      <c r="H1149" s="61">
        <f t="shared" si="91"/>
        <v>6.6</v>
      </c>
    </row>
    <row r="1150" spans="1:8" ht="17.25" customHeight="1" x14ac:dyDescent="0.25">
      <c r="A1150" s="67"/>
      <c r="B1150" s="68" t="s">
        <v>307</v>
      </c>
      <c r="C1150" s="158" t="s">
        <v>308</v>
      </c>
      <c r="D1150" s="64">
        <v>0</v>
      </c>
      <c r="E1150" s="64">
        <v>3.4</v>
      </c>
      <c r="F1150" s="128">
        <v>1.7</v>
      </c>
      <c r="G1150" s="128">
        <v>1.5</v>
      </c>
      <c r="H1150" s="128">
        <f>SUM(E1150:G1150)</f>
        <v>6.6</v>
      </c>
    </row>
    <row r="1151" spans="1:8" ht="17.25" customHeight="1" x14ac:dyDescent="0.25">
      <c r="A1151" s="58"/>
      <c r="B1151" s="72" t="s">
        <v>309</v>
      </c>
      <c r="C1151" s="153" t="s">
        <v>209</v>
      </c>
      <c r="D1151" s="61">
        <v>1444</v>
      </c>
      <c r="E1151" s="61">
        <f>E1158</f>
        <v>33.03</v>
      </c>
      <c r="F1151" s="229"/>
      <c r="G1151" s="229"/>
      <c r="H1151" s="229">
        <f>SUM(A1151:G1151)</f>
        <v>1477.03</v>
      </c>
    </row>
    <row r="1152" spans="1:8" ht="17.25" customHeight="1" x14ac:dyDescent="0.25">
      <c r="A1152" s="58"/>
      <c r="B1152" s="72" t="s">
        <v>36</v>
      </c>
      <c r="C1152" s="153" t="s">
        <v>37</v>
      </c>
      <c r="D1152" s="61">
        <v>704</v>
      </c>
      <c r="E1152" s="61">
        <f>E1153</f>
        <v>0</v>
      </c>
      <c r="F1152" s="229"/>
      <c r="G1152" s="229"/>
      <c r="H1152" s="229">
        <f t="shared" ref="H1152:H1159" si="92">SUM(D1152:G1152)</f>
        <v>704</v>
      </c>
    </row>
    <row r="1153" spans="1:8" ht="17.25" customHeight="1" x14ac:dyDescent="0.25">
      <c r="A1153" s="58"/>
      <c r="B1153" s="72" t="s">
        <v>310</v>
      </c>
      <c r="C1153" s="153" t="s">
        <v>311</v>
      </c>
      <c r="D1153" s="61">
        <v>641.5</v>
      </c>
      <c r="E1153" s="61">
        <f>E1154+E1155</f>
        <v>0</v>
      </c>
      <c r="F1153" s="229"/>
      <c r="G1153" s="229"/>
      <c r="H1153" s="229">
        <f t="shared" si="92"/>
        <v>641.5</v>
      </c>
    </row>
    <row r="1154" spans="1:8" ht="17.25" customHeight="1" x14ac:dyDescent="0.25">
      <c r="A1154" s="67"/>
      <c r="B1154" s="68" t="s">
        <v>38</v>
      </c>
      <c r="C1154" s="158" t="s">
        <v>269</v>
      </c>
      <c r="D1154" s="64">
        <v>480</v>
      </c>
      <c r="E1154" s="64">
        <v>-20</v>
      </c>
      <c r="F1154" s="128"/>
      <c r="G1154" s="128"/>
      <c r="H1154" s="128">
        <f t="shared" si="92"/>
        <v>460</v>
      </c>
    </row>
    <row r="1155" spans="1:8" ht="17.25" customHeight="1" x14ac:dyDescent="0.25">
      <c r="A1155" s="67"/>
      <c r="B1155" s="68" t="s">
        <v>115</v>
      </c>
      <c r="C1155" s="158" t="s">
        <v>243</v>
      </c>
      <c r="D1155" s="64">
        <v>27</v>
      </c>
      <c r="E1155" s="64">
        <v>20</v>
      </c>
      <c r="F1155" s="128"/>
      <c r="G1155" s="128"/>
      <c r="H1155" s="128">
        <f t="shared" si="92"/>
        <v>47</v>
      </c>
    </row>
    <row r="1156" spans="1:8" ht="17.25" customHeight="1" x14ac:dyDescent="0.25">
      <c r="A1156" s="67"/>
      <c r="B1156" s="68" t="s">
        <v>312</v>
      </c>
      <c r="C1156" s="158" t="s">
        <v>313</v>
      </c>
      <c r="D1156" s="64">
        <v>1</v>
      </c>
      <c r="E1156" s="64">
        <v>0.5</v>
      </c>
      <c r="F1156" s="128"/>
      <c r="G1156" s="128"/>
      <c r="H1156" s="128">
        <f t="shared" si="92"/>
        <v>1.5</v>
      </c>
    </row>
    <row r="1157" spans="1:8" ht="17.25" customHeight="1" x14ac:dyDescent="0.25">
      <c r="A1157" s="67"/>
      <c r="B1157" s="68" t="s">
        <v>68</v>
      </c>
      <c r="C1157" s="158" t="s">
        <v>235</v>
      </c>
      <c r="D1157" s="64">
        <v>20</v>
      </c>
      <c r="E1157" s="64">
        <v>-0.5</v>
      </c>
      <c r="F1157" s="128"/>
      <c r="G1157" s="128"/>
      <c r="H1157" s="128">
        <f t="shared" si="92"/>
        <v>19.5</v>
      </c>
    </row>
    <row r="1158" spans="1:8" x14ac:dyDescent="0.25">
      <c r="A1158" s="58"/>
      <c r="B1158" s="72" t="s">
        <v>161</v>
      </c>
      <c r="C1158" s="153" t="s">
        <v>162</v>
      </c>
      <c r="D1158" s="61">
        <f>D1159</f>
        <v>560</v>
      </c>
      <c r="E1158" s="61">
        <f>E1159</f>
        <v>33.03</v>
      </c>
      <c r="F1158" s="229"/>
      <c r="G1158" s="229"/>
      <c r="H1158" s="229">
        <f t="shared" si="92"/>
        <v>593.03</v>
      </c>
    </row>
    <row r="1159" spans="1:8" ht="25.5" x14ac:dyDescent="0.25">
      <c r="A1159" s="67"/>
      <c r="B1159" s="68" t="s">
        <v>314</v>
      </c>
      <c r="C1159" s="158" t="s">
        <v>254</v>
      </c>
      <c r="D1159" s="64">
        <v>560</v>
      </c>
      <c r="E1159" s="64">
        <v>33.03</v>
      </c>
      <c r="F1159" s="128"/>
      <c r="G1159" s="128"/>
      <c r="H1159" s="128">
        <f t="shared" si="92"/>
        <v>593.03</v>
      </c>
    </row>
    <row r="1160" spans="1:8" x14ac:dyDescent="0.25">
      <c r="A1160" s="58"/>
      <c r="B1160" s="72" t="s">
        <v>315</v>
      </c>
      <c r="C1160" s="286" t="s">
        <v>316</v>
      </c>
      <c r="D1160" s="61">
        <v>415.45</v>
      </c>
      <c r="E1160" s="61">
        <f>E1161</f>
        <v>-3.4</v>
      </c>
      <c r="F1160" s="61">
        <f t="shared" ref="F1160:G1160" si="93">F1161</f>
        <v>-1.7</v>
      </c>
      <c r="G1160" s="61">
        <f t="shared" si="93"/>
        <v>-1.5</v>
      </c>
      <c r="H1160" s="61">
        <f>SUM(D1160:G1160)</f>
        <v>408.85</v>
      </c>
    </row>
    <row r="1161" spans="1:8" ht="13.5" customHeight="1" x14ac:dyDescent="0.25">
      <c r="A1161" s="67"/>
      <c r="B1161" s="68" t="s">
        <v>307</v>
      </c>
      <c r="C1161" s="158" t="s">
        <v>308</v>
      </c>
      <c r="D1161" s="64">
        <v>6.6</v>
      </c>
      <c r="E1161" s="64">
        <v>-3.4</v>
      </c>
      <c r="F1161" s="128">
        <v>-1.7</v>
      </c>
      <c r="G1161" s="128">
        <v>-1.5</v>
      </c>
      <c r="H1161" s="128">
        <f t="shared" ref="H1161:H1170" si="94">SUM(D1161:G1161)</f>
        <v>0</v>
      </c>
    </row>
    <row r="1162" spans="1:8" x14ac:dyDescent="0.25">
      <c r="A1162" s="47"/>
      <c r="B1162" s="74" t="s">
        <v>46</v>
      </c>
      <c r="C1162" s="75" t="s">
        <v>239</v>
      </c>
      <c r="D1162" s="51">
        <v>1945.13</v>
      </c>
      <c r="E1162" s="51">
        <f>E1163+E1164</f>
        <v>12.55</v>
      </c>
      <c r="F1162" s="224"/>
      <c r="G1162" s="224"/>
      <c r="H1162" s="224">
        <f t="shared" si="94"/>
        <v>1957.68</v>
      </c>
    </row>
    <row r="1163" spans="1:8" x14ac:dyDescent="0.25">
      <c r="A1163" s="110"/>
      <c r="B1163" s="219" t="s">
        <v>36</v>
      </c>
      <c r="C1163" s="287" t="s">
        <v>37</v>
      </c>
      <c r="D1163" s="175">
        <v>821.53</v>
      </c>
      <c r="E1163" s="175">
        <f>E1168</f>
        <v>20.5</v>
      </c>
      <c r="F1163" s="175"/>
      <c r="G1163" s="175"/>
      <c r="H1163" s="175">
        <f t="shared" si="94"/>
        <v>842.03</v>
      </c>
    </row>
    <row r="1164" spans="1:8" x14ac:dyDescent="0.25">
      <c r="A1164" s="110"/>
      <c r="B1164" s="219" t="s">
        <v>272</v>
      </c>
      <c r="C1164" s="287" t="s">
        <v>317</v>
      </c>
      <c r="D1164" s="175">
        <v>0</v>
      </c>
      <c r="E1164" s="175">
        <f>E1171</f>
        <v>-7.95</v>
      </c>
      <c r="F1164" s="221"/>
      <c r="G1164" s="221"/>
      <c r="H1164" s="221">
        <f t="shared" si="94"/>
        <v>-7.95</v>
      </c>
    </row>
    <row r="1165" spans="1:8" x14ac:dyDescent="0.25">
      <c r="A1165" s="104"/>
      <c r="B1165" s="288" t="s">
        <v>36</v>
      </c>
      <c r="C1165" s="289" t="s">
        <v>37</v>
      </c>
      <c r="D1165" s="107">
        <v>821.53</v>
      </c>
      <c r="E1165" s="107">
        <f>E1168</f>
        <v>20.5</v>
      </c>
      <c r="F1165" s="290"/>
      <c r="G1165" s="290"/>
      <c r="H1165" s="290">
        <f t="shared" si="94"/>
        <v>842.03</v>
      </c>
    </row>
    <row r="1166" spans="1:8" x14ac:dyDescent="0.25">
      <c r="A1166" s="78"/>
      <c r="B1166" s="291" t="s">
        <v>272</v>
      </c>
      <c r="C1166" s="292" t="s">
        <v>119</v>
      </c>
      <c r="D1166" s="25">
        <v>0</v>
      </c>
      <c r="E1166" s="25">
        <f>E1171</f>
        <v>-7.95</v>
      </c>
      <c r="F1166" s="223"/>
      <c r="G1166" s="223"/>
      <c r="H1166" s="223">
        <f t="shared" si="94"/>
        <v>-7.95</v>
      </c>
    </row>
    <row r="1167" spans="1:8" ht="18" customHeight="1" x14ac:dyDescent="0.25">
      <c r="A1167" s="58"/>
      <c r="B1167" s="293" t="s">
        <v>114</v>
      </c>
      <c r="C1167" s="294" t="s">
        <v>242</v>
      </c>
      <c r="D1167" s="61">
        <v>692.53</v>
      </c>
      <c r="E1167" s="61">
        <f>E1168+E1171</f>
        <v>12.55</v>
      </c>
      <c r="F1167" s="229"/>
      <c r="G1167" s="229"/>
      <c r="H1167" s="229">
        <f t="shared" si="94"/>
        <v>705.07999999999993</v>
      </c>
    </row>
    <row r="1168" spans="1:8" ht="18.75" customHeight="1" x14ac:dyDescent="0.25">
      <c r="A1168" s="67"/>
      <c r="B1168" s="288" t="s">
        <v>36</v>
      </c>
      <c r="C1168" s="289" t="s">
        <v>37</v>
      </c>
      <c r="D1168" s="61">
        <v>483.53</v>
      </c>
      <c r="E1168" s="61">
        <f>E1169+E1170</f>
        <v>20.5</v>
      </c>
      <c r="F1168" s="229"/>
      <c r="G1168" s="229"/>
      <c r="H1168" s="229">
        <f t="shared" si="94"/>
        <v>504.03</v>
      </c>
    </row>
    <row r="1169" spans="1:8" ht="13.5" customHeight="1" x14ac:dyDescent="0.25">
      <c r="A1169" s="67"/>
      <c r="B1169" s="176" t="s">
        <v>38</v>
      </c>
      <c r="C1169" s="295" t="s">
        <v>269</v>
      </c>
      <c r="D1169" s="64">
        <v>110</v>
      </c>
      <c r="E1169" s="64">
        <v>15</v>
      </c>
      <c r="F1169" s="128"/>
      <c r="G1169" s="128"/>
      <c r="H1169" s="128">
        <f t="shared" si="94"/>
        <v>125</v>
      </c>
    </row>
    <row r="1170" spans="1:8" ht="13.5" customHeight="1" x14ac:dyDescent="0.25">
      <c r="A1170" s="67"/>
      <c r="B1170" s="176" t="s">
        <v>115</v>
      </c>
      <c r="C1170" s="295" t="s">
        <v>243</v>
      </c>
      <c r="D1170" s="64">
        <v>2</v>
      </c>
      <c r="E1170" s="64">
        <v>5.5</v>
      </c>
      <c r="F1170" s="128"/>
      <c r="G1170" s="128"/>
      <c r="H1170" s="128">
        <f t="shared" si="94"/>
        <v>7.5</v>
      </c>
    </row>
    <row r="1171" spans="1:8" ht="15.75" customHeight="1" x14ac:dyDescent="0.25">
      <c r="A1171" s="67"/>
      <c r="B1171" s="72" t="s">
        <v>272</v>
      </c>
      <c r="C1171" s="225" t="s">
        <v>119</v>
      </c>
      <c r="D1171" s="61">
        <f>D1172</f>
        <v>0</v>
      </c>
      <c r="E1171" s="61">
        <f>E1172</f>
        <v>-7.95</v>
      </c>
      <c r="F1171" s="229"/>
      <c r="G1171" s="229"/>
      <c r="H1171" s="229">
        <f>D1171+E1171</f>
        <v>-7.95</v>
      </c>
    </row>
    <row r="1172" spans="1:8" ht="25.5" customHeight="1" x14ac:dyDescent="0.25">
      <c r="A1172" s="67"/>
      <c r="B1172" s="68" t="s">
        <v>273</v>
      </c>
      <c r="C1172" s="227" t="s">
        <v>274</v>
      </c>
      <c r="D1172" s="64">
        <v>0</v>
      </c>
      <c r="E1172" s="64">
        <v>-7.95</v>
      </c>
      <c r="F1172" s="128"/>
      <c r="G1172" s="128"/>
      <c r="H1172" s="128">
        <f>D1172+E1172</f>
        <v>-7.95</v>
      </c>
    </row>
    <row r="1173" spans="1:8" ht="16.5" customHeight="1" x14ac:dyDescent="0.25">
      <c r="A1173" s="47"/>
      <c r="B1173" s="74" t="s">
        <v>283</v>
      </c>
      <c r="C1173" s="218" t="s">
        <v>284</v>
      </c>
      <c r="D1173" s="51">
        <v>4956.72</v>
      </c>
      <c r="E1173" s="51">
        <f>E1175</f>
        <v>8</v>
      </c>
      <c r="F1173" s="51">
        <f t="shared" ref="F1173:G1173" si="95">F1175</f>
        <v>-8</v>
      </c>
      <c r="G1173" s="51">
        <f t="shared" si="95"/>
        <v>0</v>
      </c>
      <c r="H1173" s="224">
        <f>D1173+E1173+F1173</f>
        <v>4956.72</v>
      </c>
    </row>
    <row r="1174" spans="1:8" ht="16.5" customHeight="1" x14ac:dyDescent="0.25">
      <c r="A1174" s="110"/>
      <c r="B1174" s="219" t="s">
        <v>80</v>
      </c>
      <c r="C1174" s="220" t="s">
        <v>37</v>
      </c>
      <c r="D1174" s="175">
        <v>38</v>
      </c>
      <c r="E1174" s="175">
        <f>E1175</f>
        <v>8</v>
      </c>
      <c r="F1174" s="175">
        <f t="shared" ref="F1174:G1174" si="96">F1175</f>
        <v>-8</v>
      </c>
      <c r="G1174" s="175">
        <f t="shared" si="96"/>
        <v>0</v>
      </c>
      <c r="H1174" s="221">
        <f>SUM(D1174:G1174)</f>
        <v>38</v>
      </c>
    </row>
    <row r="1175" spans="1:8" ht="17.25" customHeight="1" x14ac:dyDescent="0.25">
      <c r="A1175" s="58"/>
      <c r="B1175" s="72" t="s">
        <v>118</v>
      </c>
      <c r="C1175" s="225" t="s">
        <v>211</v>
      </c>
      <c r="D1175" s="61">
        <v>487.5</v>
      </c>
      <c r="E1175" s="61">
        <v>8</v>
      </c>
      <c r="F1175" s="229">
        <v>-8</v>
      </c>
      <c r="G1175" s="229">
        <v>0</v>
      </c>
      <c r="H1175" s="229">
        <f>D1175+E1175+F1175</f>
        <v>487.5</v>
      </c>
    </row>
    <row r="1176" spans="1:8" ht="13.5" customHeight="1" x14ac:dyDescent="0.25">
      <c r="A1176" s="58"/>
      <c r="B1176" s="72" t="s">
        <v>36</v>
      </c>
      <c r="C1176" s="225" t="s">
        <v>37</v>
      </c>
      <c r="D1176" s="61">
        <v>38</v>
      </c>
      <c r="E1176" s="61">
        <f>E1177</f>
        <v>8</v>
      </c>
      <c r="F1176" s="61">
        <f t="shared" ref="F1176:G1176" si="97">F1177</f>
        <v>-8</v>
      </c>
      <c r="G1176" s="61">
        <f t="shared" si="97"/>
        <v>0</v>
      </c>
      <c r="H1176" s="61">
        <f t="shared" ref="H1176:H1183" si="98">SUM(D1176:G1176)</f>
        <v>38</v>
      </c>
    </row>
    <row r="1177" spans="1:8" ht="15" customHeight="1" x14ac:dyDescent="0.25">
      <c r="A1177" s="67"/>
      <c r="B1177" s="296" t="s">
        <v>75</v>
      </c>
      <c r="C1177" s="297" t="s">
        <v>277</v>
      </c>
      <c r="D1177" s="64">
        <v>8</v>
      </c>
      <c r="E1177" s="64">
        <v>8</v>
      </c>
      <c r="F1177" s="128">
        <v>-8</v>
      </c>
      <c r="G1177" s="128"/>
      <c r="H1177" s="128">
        <f t="shared" si="98"/>
        <v>8</v>
      </c>
    </row>
    <row r="1178" spans="1:8" ht="16.5" customHeight="1" x14ac:dyDescent="0.25">
      <c r="A1178" s="47"/>
      <c r="B1178" s="298" t="s">
        <v>159</v>
      </c>
      <c r="C1178" s="299" t="s">
        <v>160</v>
      </c>
      <c r="D1178" s="51">
        <v>7306.33</v>
      </c>
      <c r="E1178" s="228">
        <f>E1179+E1180</f>
        <v>17.91</v>
      </c>
      <c r="F1178" s="224"/>
      <c r="G1178" s="224"/>
      <c r="H1178" s="224">
        <f t="shared" si="98"/>
        <v>7324.24</v>
      </c>
    </row>
    <row r="1179" spans="1:8" ht="17.25" customHeight="1" x14ac:dyDescent="0.25">
      <c r="A1179" s="110"/>
      <c r="B1179" s="291" t="s">
        <v>80</v>
      </c>
      <c r="C1179" s="292" t="s">
        <v>37</v>
      </c>
      <c r="D1179" s="175">
        <v>581.5</v>
      </c>
      <c r="E1179" s="300">
        <f>E1182</f>
        <v>26</v>
      </c>
      <c r="F1179" s="221"/>
      <c r="G1179" s="221"/>
      <c r="H1179" s="221">
        <f t="shared" si="98"/>
        <v>607.5</v>
      </c>
    </row>
    <row r="1180" spans="1:8" ht="17.25" customHeight="1" x14ac:dyDescent="0.25">
      <c r="A1180" s="110"/>
      <c r="B1180" s="291" t="s">
        <v>272</v>
      </c>
      <c r="C1180" s="292" t="s">
        <v>119</v>
      </c>
      <c r="D1180" s="175">
        <v>0</v>
      </c>
      <c r="E1180" s="300">
        <f>E1184</f>
        <v>-8.09</v>
      </c>
      <c r="F1180" s="221"/>
      <c r="G1180" s="221"/>
      <c r="H1180" s="221">
        <f t="shared" si="98"/>
        <v>-8.09</v>
      </c>
    </row>
    <row r="1181" spans="1:8" ht="15" customHeight="1" x14ac:dyDescent="0.25">
      <c r="A1181" s="58"/>
      <c r="B1181" s="293" t="s">
        <v>287</v>
      </c>
      <c r="C1181" s="294" t="s">
        <v>318</v>
      </c>
      <c r="D1181" s="61">
        <v>6582.98</v>
      </c>
      <c r="E1181" s="61">
        <f>E1184+E1182</f>
        <v>17.91</v>
      </c>
      <c r="F1181" s="229"/>
      <c r="G1181" s="229"/>
      <c r="H1181" s="229">
        <f t="shared" si="98"/>
        <v>6600.8899999999994</v>
      </c>
    </row>
    <row r="1182" spans="1:8" ht="15" customHeight="1" x14ac:dyDescent="0.25">
      <c r="A1182" s="67"/>
      <c r="B1182" s="288" t="s">
        <v>36</v>
      </c>
      <c r="C1182" s="289" t="s">
        <v>37</v>
      </c>
      <c r="D1182" s="61">
        <v>462.6</v>
      </c>
      <c r="E1182" s="61">
        <f>E1183</f>
        <v>26</v>
      </c>
      <c r="F1182" s="229"/>
      <c r="G1182" s="229"/>
      <c r="H1182" s="229">
        <f t="shared" si="98"/>
        <v>488.6</v>
      </c>
    </row>
    <row r="1183" spans="1:8" ht="15" customHeight="1" x14ac:dyDescent="0.25">
      <c r="A1183" s="67"/>
      <c r="B1183" s="296" t="s">
        <v>38</v>
      </c>
      <c r="C1183" s="297" t="s">
        <v>269</v>
      </c>
      <c r="D1183" s="64">
        <v>350</v>
      </c>
      <c r="E1183" s="64">
        <v>26</v>
      </c>
      <c r="F1183" s="128"/>
      <c r="G1183" s="128"/>
      <c r="H1183" s="128">
        <f t="shared" si="98"/>
        <v>376</v>
      </c>
    </row>
    <row r="1184" spans="1:8" ht="21.75" customHeight="1" x14ac:dyDescent="0.25">
      <c r="A1184" s="67"/>
      <c r="B1184" s="72" t="s">
        <v>272</v>
      </c>
      <c r="C1184" s="225" t="s">
        <v>119</v>
      </c>
      <c r="D1184" s="61">
        <f>D1185</f>
        <v>0</v>
      </c>
      <c r="E1184" s="61">
        <f>E1185+E1186</f>
        <v>-8.09</v>
      </c>
      <c r="F1184" s="229"/>
      <c r="G1184" s="229"/>
      <c r="H1184" s="229">
        <f>D1184+E1184</f>
        <v>-8.09</v>
      </c>
    </row>
    <row r="1185" spans="1:18" ht="23.25" customHeight="1" x14ac:dyDescent="0.25">
      <c r="A1185" s="67"/>
      <c r="B1185" s="68" t="s">
        <v>273</v>
      </c>
      <c r="C1185" s="227" t="s">
        <v>274</v>
      </c>
      <c r="D1185" s="64">
        <v>0</v>
      </c>
      <c r="E1185" s="64">
        <v>-0.5</v>
      </c>
      <c r="F1185" s="128"/>
      <c r="G1185" s="128"/>
      <c r="H1185" s="128">
        <f>D1185+E1185</f>
        <v>-0.5</v>
      </c>
    </row>
    <row r="1186" spans="1:18" ht="25.5" customHeight="1" x14ac:dyDescent="0.25">
      <c r="A1186" s="67"/>
      <c r="B1186" s="68" t="s">
        <v>319</v>
      </c>
      <c r="C1186" s="301" t="s">
        <v>320</v>
      </c>
      <c r="D1186" s="64">
        <v>0</v>
      </c>
      <c r="E1186" s="64">
        <v>-7.59</v>
      </c>
      <c r="F1186" s="128"/>
      <c r="G1186" s="128"/>
      <c r="H1186" s="128">
        <f>D1186+E1186</f>
        <v>-7.59</v>
      </c>
    </row>
    <row r="1187" spans="1:18" ht="15.75" customHeight="1" x14ac:dyDescent="0.25">
      <c r="A1187" s="47"/>
      <c r="B1187" s="298" t="s">
        <v>172</v>
      </c>
      <c r="C1187" s="299" t="s">
        <v>173</v>
      </c>
      <c r="D1187" s="51">
        <v>2408.0500000000002</v>
      </c>
      <c r="E1187" s="51">
        <f>E1189</f>
        <v>111.35</v>
      </c>
      <c r="F1187" s="51"/>
      <c r="G1187" s="51"/>
      <c r="H1187" s="51">
        <f>SUM(D1187:G1187)</f>
        <v>2519.4</v>
      </c>
    </row>
    <row r="1188" spans="1:18" ht="15.75" customHeight="1" x14ac:dyDescent="0.25">
      <c r="A1188" s="110"/>
      <c r="B1188" s="291" t="s">
        <v>161</v>
      </c>
      <c r="C1188" s="292" t="s">
        <v>162</v>
      </c>
      <c r="D1188" s="175">
        <v>1780.65</v>
      </c>
      <c r="E1188" s="175">
        <f>E1189</f>
        <v>111.35</v>
      </c>
      <c r="F1188" s="175"/>
      <c r="G1188" s="175"/>
      <c r="H1188" s="175">
        <f>SUM(D1188:G1188)</f>
        <v>1892</v>
      </c>
    </row>
    <row r="1189" spans="1:18" ht="15.75" customHeight="1" x14ac:dyDescent="0.25">
      <c r="A1189" s="67"/>
      <c r="B1189" s="296" t="s">
        <v>321</v>
      </c>
      <c r="C1189" s="297" t="s">
        <v>252</v>
      </c>
      <c r="D1189" s="64">
        <v>1615.65</v>
      </c>
      <c r="E1189" s="64">
        <f>E1190</f>
        <v>111.35</v>
      </c>
      <c r="F1189" s="64"/>
      <c r="G1189" s="64"/>
      <c r="H1189" s="64">
        <f>SUM(D1189:G1189)</f>
        <v>1727</v>
      </c>
    </row>
    <row r="1190" spans="1:18" ht="15.75" customHeight="1" x14ac:dyDescent="0.25">
      <c r="A1190" s="58"/>
      <c r="B1190" s="72" t="s">
        <v>161</v>
      </c>
      <c r="C1190" s="294" t="s">
        <v>162</v>
      </c>
      <c r="D1190" s="61">
        <v>1530.65</v>
      </c>
      <c r="E1190" s="61">
        <f>E1191</f>
        <v>111.35</v>
      </c>
      <c r="F1190" s="61"/>
      <c r="G1190" s="61"/>
      <c r="H1190" s="61">
        <f>SUM(D1190:G1190)</f>
        <v>1642</v>
      </c>
      <c r="I1190" s="302"/>
    </row>
    <row r="1191" spans="1:18" ht="15.75" customHeight="1" x14ac:dyDescent="0.25">
      <c r="A1191" s="58"/>
      <c r="B1191" s="296" t="s">
        <v>322</v>
      </c>
      <c r="C1191" s="297" t="s">
        <v>254</v>
      </c>
      <c r="D1191" s="64">
        <v>650.65</v>
      </c>
      <c r="E1191" s="64">
        <v>111.35</v>
      </c>
      <c r="F1191" s="64"/>
      <c r="G1191" s="64"/>
      <c r="H1191" s="64">
        <f>SUM(D1191:G1191)</f>
        <v>762</v>
      </c>
      <c r="M1191" s="3" t="s">
        <v>61</v>
      </c>
      <c r="N1191" s="3"/>
      <c r="O1191" s="3"/>
      <c r="P1191" s="2" t="s">
        <v>62</v>
      </c>
      <c r="Q1191" s="2"/>
      <c r="R1191" s="170"/>
    </row>
    <row r="1192" spans="1:18" x14ac:dyDescent="0.25">
      <c r="A1192" s="303"/>
      <c r="B1192" s="267"/>
      <c r="C1192" s="304"/>
      <c r="D1192" s="305"/>
      <c r="E1192" s="306"/>
      <c r="F1192" s="306"/>
      <c r="G1192" s="306"/>
      <c r="H1192" s="306"/>
      <c r="M1192" s="3" t="s">
        <v>63</v>
      </c>
      <c r="N1192" s="3"/>
      <c r="O1192" s="3"/>
      <c r="P1192" s="2" t="s">
        <v>64</v>
      </c>
      <c r="Q1192" s="2"/>
      <c r="R1192" s="170"/>
    </row>
    <row r="1193" spans="1:18" x14ac:dyDescent="0.25">
      <c r="E1193" s="307"/>
      <c r="F1193" s="308"/>
      <c r="G1193" s="307"/>
    </row>
    <row r="1194" spans="1:18" x14ac:dyDescent="0.25">
      <c r="E1194" s="307"/>
      <c r="F1194" s="308"/>
      <c r="G1194" s="307"/>
    </row>
    <row r="1195" spans="1:18" x14ac:dyDescent="0.25">
      <c r="A1195" s="170"/>
      <c r="B1195" s="171" t="s">
        <v>90</v>
      </c>
      <c r="C1195" s="170"/>
      <c r="D1195" s="170"/>
      <c r="E1195" s="3"/>
      <c r="F1195" s="170" t="s">
        <v>91</v>
      </c>
      <c r="G1195" s="170"/>
      <c r="I1195" s="309"/>
      <c r="K1195" s="3"/>
      <c r="L1195" s="170" t="s">
        <v>90</v>
      </c>
      <c r="M1195" s="171"/>
      <c r="N1195" s="170"/>
      <c r="O1195" s="170"/>
      <c r="P1195" s="3"/>
      <c r="Q1195" s="170" t="s">
        <v>91</v>
      </c>
      <c r="R1195" s="170"/>
    </row>
    <row r="1196" spans="1:18" x14ac:dyDescent="0.25">
      <c r="A1196" s="170"/>
      <c r="B1196" s="171" t="s">
        <v>291</v>
      </c>
      <c r="C1196" s="170"/>
      <c r="D1196" s="170"/>
      <c r="E1196" s="3"/>
      <c r="F1196" s="170" t="s">
        <v>93</v>
      </c>
      <c r="G1196" s="170"/>
      <c r="K1196" s="3"/>
      <c r="L1196" s="170" t="s">
        <v>323</v>
      </c>
      <c r="M1196" s="171"/>
      <c r="N1196" s="170"/>
      <c r="O1196" s="170"/>
      <c r="P1196" s="3"/>
      <c r="Q1196" s="170" t="s">
        <v>93</v>
      </c>
      <c r="R1196" s="170"/>
    </row>
    <row r="1197" spans="1:18" x14ac:dyDescent="0.25">
      <c r="A1197" s="170"/>
      <c r="B1197" s="171"/>
      <c r="C1197" s="170"/>
      <c r="D1197" s="170"/>
      <c r="E1197" s="3"/>
      <c r="F1197" s="170" t="s">
        <v>94</v>
      </c>
      <c r="G1197" s="170"/>
      <c r="I1197" s="309"/>
      <c r="L1197" s="170"/>
      <c r="M1197" s="171"/>
      <c r="N1197" s="170"/>
      <c r="O1197" s="170"/>
      <c r="P1197" s="3"/>
      <c r="Q1197" s="170" t="s">
        <v>94</v>
      </c>
      <c r="R1197" s="170"/>
    </row>
    <row r="1199" spans="1:18" x14ac:dyDescent="0.25">
      <c r="A1199" s="170"/>
      <c r="B1199" s="171"/>
      <c r="C1199" s="170"/>
      <c r="D1199" s="170"/>
      <c r="E1199" s="3"/>
      <c r="F1199" s="170"/>
      <c r="G1199" s="170"/>
    </row>
    <row r="1200" spans="1:18" x14ac:dyDescent="0.25">
      <c r="A1200" s="170"/>
      <c r="B1200" s="171"/>
      <c r="C1200" s="170"/>
      <c r="D1200" s="170"/>
      <c r="E1200" s="3"/>
      <c r="F1200" s="170"/>
      <c r="G1200" s="170"/>
    </row>
    <row r="1201" spans="1:7" x14ac:dyDescent="0.25">
      <c r="A1201" s="170"/>
      <c r="B1201" s="171"/>
      <c r="C1201" s="170"/>
      <c r="D1201" s="170"/>
      <c r="E1201" s="3"/>
      <c r="F1201" s="170"/>
      <c r="G1201" s="170"/>
    </row>
    <row r="1233" spans="4:12" x14ac:dyDescent="0.25">
      <c r="D1233" s="310"/>
      <c r="E1233" s="310"/>
      <c r="G1233" s="310"/>
      <c r="H1233" s="310"/>
      <c r="J1233" s="3"/>
      <c r="K1233" s="3"/>
      <c r="L1233" s="3"/>
    </row>
    <row r="1234" spans="4:12" x14ac:dyDescent="0.25">
      <c r="J1234" s="3"/>
      <c r="K1234" s="3"/>
      <c r="L1234" s="3"/>
    </row>
    <row r="1235" spans="4:12" x14ac:dyDescent="0.25">
      <c r="J1235" s="3"/>
      <c r="K1235" s="3"/>
      <c r="L1235" s="3"/>
    </row>
    <row r="1236" spans="4:12" x14ac:dyDescent="0.25">
      <c r="J1236" s="3"/>
      <c r="K1236" s="3"/>
      <c r="L1236" s="3"/>
    </row>
    <row r="1237" spans="4:12" x14ac:dyDescent="0.25">
      <c r="J1237" s="3"/>
      <c r="K1237" s="3"/>
      <c r="L1237" s="3"/>
    </row>
    <row r="1238" spans="4:12" x14ac:dyDescent="0.25">
      <c r="J1238" s="3"/>
      <c r="K1238" s="3"/>
      <c r="L1238" s="3"/>
    </row>
    <row r="1239" spans="4:12" x14ac:dyDescent="0.25">
      <c r="J1239" s="3"/>
      <c r="K1239" s="3"/>
      <c r="L1239" s="3"/>
    </row>
    <row r="1240" spans="4:12" x14ac:dyDescent="0.25">
      <c r="J1240" s="3"/>
      <c r="K1240" s="3"/>
      <c r="L1240" s="3"/>
    </row>
    <row r="1241" spans="4:12" x14ac:dyDescent="0.25">
      <c r="J1241" s="3"/>
      <c r="K1241" s="3"/>
      <c r="L1241" s="3"/>
    </row>
    <row r="1242" spans="4:12" x14ac:dyDescent="0.25">
      <c r="J1242" s="3"/>
      <c r="K1242" s="3"/>
      <c r="L1242" s="3"/>
    </row>
    <row r="1243" spans="4:12" x14ac:dyDescent="0.25">
      <c r="J1243" s="3"/>
      <c r="K1243" s="3"/>
      <c r="L1243" s="3"/>
    </row>
    <row r="1244" spans="4:12" x14ac:dyDescent="0.25">
      <c r="J1244" s="3"/>
      <c r="K1244" s="3"/>
      <c r="L1244" s="3"/>
    </row>
    <row r="1245" spans="4:12" x14ac:dyDescent="0.25">
      <c r="J1245" s="3"/>
      <c r="K1245" s="3"/>
      <c r="L1245" s="3"/>
    </row>
    <row r="1246" spans="4:12" x14ac:dyDescent="0.25">
      <c r="J1246" s="3"/>
      <c r="K1246" s="3"/>
      <c r="L1246" s="3"/>
    </row>
    <row r="1247" spans="4:12" x14ac:dyDescent="0.25">
      <c r="J1247" s="3"/>
      <c r="K1247" s="3"/>
      <c r="L1247" s="3"/>
    </row>
    <row r="1248" spans="4:12" x14ac:dyDescent="0.25">
      <c r="J1248" s="3"/>
      <c r="K1248" s="3"/>
      <c r="L1248" s="3"/>
    </row>
    <row r="1249" spans="10:12" x14ac:dyDescent="0.25">
      <c r="J1249" s="3"/>
      <c r="K1249" s="3"/>
      <c r="L1249" s="3"/>
    </row>
    <row r="1250" spans="10:12" x14ac:dyDescent="0.25">
      <c r="J1250" s="3"/>
      <c r="K1250" s="3"/>
      <c r="L1250" s="3"/>
    </row>
    <row r="1251" spans="10:12" x14ac:dyDescent="0.25">
      <c r="J1251" s="3"/>
      <c r="K1251" s="3"/>
      <c r="L1251" s="3"/>
    </row>
    <row r="1252" spans="10:12" x14ac:dyDescent="0.25">
      <c r="J1252" s="3"/>
      <c r="K1252" s="3"/>
      <c r="L1252" s="3"/>
    </row>
    <row r="1253" spans="10:12" x14ac:dyDescent="0.25">
      <c r="J1253" s="3"/>
      <c r="K1253" s="3"/>
      <c r="L1253" s="3"/>
    </row>
    <row r="1254" spans="10:12" x14ac:dyDescent="0.25">
      <c r="J1254" s="3"/>
      <c r="K1254" s="3"/>
      <c r="L1254" s="3"/>
    </row>
    <row r="1255" spans="10:12" x14ac:dyDescent="0.25">
      <c r="J1255" s="3"/>
      <c r="K1255" s="3"/>
      <c r="L1255" s="3"/>
    </row>
    <row r="1256" spans="10:12" x14ac:dyDescent="0.25">
      <c r="J1256" s="3"/>
      <c r="K1256" s="3"/>
      <c r="L1256" s="3"/>
    </row>
    <row r="1257" spans="10:12" x14ac:dyDescent="0.25">
      <c r="J1257" s="3"/>
      <c r="K1257" s="3"/>
      <c r="L1257" s="3"/>
    </row>
    <row r="1258" spans="10:12" x14ac:dyDescent="0.25">
      <c r="J1258" s="3"/>
      <c r="K1258" s="3"/>
      <c r="L1258" s="3"/>
    </row>
  </sheetData>
  <mergeCells count="9">
    <mergeCell ref="A819:G819"/>
    <mergeCell ref="A974:F974"/>
    <mergeCell ref="A1099:H1099"/>
    <mergeCell ref="A4:F4"/>
    <mergeCell ref="A156:F156"/>
    <mergeCell ref="A290:F290"/>
    <mergeCell ref="A417:F417"/>
    <mergeCell ref="A556:G556"/>
    <mergeCell ref="A719:G719"/>
  </mergeCells>
  <pageMargins left="0.70866141732283505" right="0.70866141732283505" top="0.74803149606299202" bottom="0.74803149606299202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cp:lastPrinted>2025-12-17T12:13:53Z</cp:lastPrinted>
  <dcterms:created xsi:type="dcterms:W3CDTF">2025-12-16T13:16:49Z</dcterms:created>
  <dcterms:modified xsi:type="dcterms:W3CDTF">2025-12-19T07:20:05Z</dcterms:modified>
</cp:coreProperties>
</file>