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D0B3DEF0-3C8B-48C9-92B9-4999B7335875}" xr6:coauthVersionLast="47" xr6:coauthVersionMax="47" xr10:uidLastSave="{00000000-0000-0000-0000-000000000000}"/>
  <bookViews>
    <workbookView xWindow="-120" yWindow="-120" windowWidth="29040" windowHeight="15720" xr2:uid="{55CBB804-5FE1-4D81-887E-C0563A45FCE7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38" i="1" l="1"/>
  <c r="E1037" i="1"/>
  <c r="H1033" i="1"/>
  <c r="H1032" i="1"/>
  <c r="H1031" i="1"/>
  <c r="E1031" i="1"/>
  <c r="D1031" i="1"/>
  <c r="H1030" i="1"/>
  <c r="H1029" i="1"/>
  <c r="E1029" i="1"/>
  <c r="E1028" i="1"/>
  <c r="H1028" i="1" s="1"/>
  <c r="H1027" i="1"/>
  <c r="E1027" i="1"/>
  <c r="E1026" i="1"/>
  <c r="H1024" i="1"/>
  <c r="H1023" i="1"/>
  <c r="G1023" i="1"/>
  <c r="F1023" i="1"/>
  <c r="E1023" i="1"/>
  <c r="H1022" i="1"/>
  <c r="G1021" i="1"/>
  <c r="F1021" i="1"/>
  <c r="E1021" i="1"/>
  <c r="H1021" i="1" s="1"/>
  <c r="G1020" i="1"/>
  <c r="F1020" i="1"/>
  <c r="E1020" i="1"/>
  <c r="H1020" i="1" s="1"/>
  <c r="H1019" i="1"/>
  <c r="E1018" i="1"/>
  <c r="D1018" i="1"/>
  <c r="H1018" i="1" s="1"/>
  <c r="H1017" i="1"/>
  <c r="H1016" i="1"/>
  <c r="E1015" i="1"/>
  <c r="E1013" i="1"/>
  <c r="H1013" i="1" s="1"/>
  <c r="E1011" i="1"/>
  <c r="H1011" i="1" s="1"/>
  <c r="H1008" i="1"/>
  <c r="G1007" i="1"/>
  <c r="F1007" i="1"/>
  <c r="E1007" i="1"/>
  <c r="H1007" i="1" s="1"/>
  <c r="H1006" i="1"/>
  <c r="E1005" i="1"/>
  <c r="D1005" i="1"/>
  <c r="H1004" i="1"/>
  <c r="H1003" i="1"/>
  <c r="H1002" i="1"/>
  <c r="H1001" i="1"/>
  <c r="H1000" i="1"/>
  <c r="E1000" i="1"/>
  <c r="H999" i="1"/>
  <c r="E999" i="1"/>
  <c r="H997" i="1"/>
  <c r="H996" i="1" s="1"/>
  <c r="G996" i="1"/>
  <c r="F996" i="1"/>
  <c r="E996" i="1"/>
  <c r="G994" i="1"/>
  <c r="F994" i="1"/>
  <c r="E994" i="1"/>
  <c r="H994" i="1" s="1"/>
  <c r="G993" i="1"/>
  <c r="F993" i="1"/>
  <c r="H992" i="1"/>
  <c r="H991" i="1"/>
  <c r="E991" i="1"/>
  <c r="E990" i="1" s="1"/>
  <c r="D991" i="1"/>
  <c r="H988" i="1"/>
  <c r="H987" i="1"/>
  <c r="D987" i="1"/>
  <c r="E986" i="1"/>
  <c r="H986" i="1" s="1"/>
  <c r="E985" i="1"/>
  <c r="H985" i="1" s="1"/>
  <c r="H984" i="1"/>
  <c r="E983" i="1"/>
  <c r="E973" i="1" s="1"/>
  <c r="H973" i="1" s="1"/>
  <c r="D983" i="1"/>
  <c r="H982" i="1"/>
  <c r="E981" i="1"/>
  <c r="H980" i="1"/>
  <c r="H979" i="1"/>
  <c r="G978" i="1"/>
  <c r="G977" i="1" s="1"/>
  <c r="F978" i="1"/>
  <c r="E978" i="1"/>
  <c r="H978" i="1" s="1"/>
  <c r="F977" i="1"/>
  <c r="F971" i="1" s="1"/>
  <c r="E977" i="1"/>
  <c r="H976" i="1"/>
  <c r="E975" i="1"/>
  <c r="E974" i="1" s="1"/>
  <c r="H974" i="1" s="1"/>
  <c r="E971" i="1"/>
  <c r="F969" i="1"/>
  <c r="F965" i="1" s="1"/>
  <c r="D967" i="1"/>
  <c r="H966" i="1"/>
  <c r="H959" i="1"/>
  <c r="H958" i="1" s="1"/>
  <c r="G958" i="1"/>
  <c r="F958" i="1"/>
  <c r="F949" i="1" s="1"/>
  <c r="E958" i="1"/>
  <c r="D958" i="1"/>
  <c r="H956" i="1"/>
  <c r="H955" i="1"/>
  <c r="E955" i="1"/>
  <c r="H954" i="1"/>
  <c r="E953" i="1"/>
  <c r="H953" i="1" s="1"/>
  <c r="H952" i="1"/>
  <c r="F951" i="1"/>
  <c r="E951" i="1"/>
  <c r="G949" i="1"/>
  <c r="F881" i="1"/>
  <c r="F880" i="1"/>
  <c r="E880" i="1"/>
  <c r="E879" i="1"/>
  <c r="G876" i="1"/>
  <c r="F876" i="1"/>
  <c r="E875" i="1"/>
  <c r="E874" i="1" s="1"/>
  <c r="F874" i="1" s="1"/>
  <c r="F873" i="1"/>
  <c r="F872" i="1"/>
  <c r="E872" i="1"/>
  <c r="E871" i="1"/>
  <c r="F869" i="1"/>
  <c r="F868" i="1"/>
  <c r="E868" i="1"/>
  <c r="D868" i="1"/>
  <c r="E867" i="1"/>
  <c r="F865" i="1"/>
  <c r="E864" i="1"/>
  <c r="F860" i="1"/>
  <c r="F859" i="1"/>
  <c r="E859" i="1"/>
  <c r="D859" i="1"/>
  <c r="F858" i="1"/>
  <c r="F857" i="1"/>
  <c r="E857" i="1"/>
  <c r="E856" i="1"/>
  <c r="F856" i="1" s="1"/>
  <c r="F855" i="1"/>
  <c r="E854" i="1"/>
  <c r="D854" i="1"/>
  <c r="F854" i="1" s="1"/>
  <c r="F853" i="1"/>
  <c r="E853" i="1"/>
  <c r="E852" i="1"/>
  <c r="F851" i="1"/>
  <c r="E851" i="1"/>
  <c r="D850" i="1"/>
  <c r="F849" i="1"/>
  <c r="E848" i="1"/>
  <c r="E841" i="1" s="1"/>
  <c r="D848" i="1"/>
  <c r="F847" i="1"/>
  <c r="F846" i="1"/>
  <c r="F845" i="1"/>
  <c r="E845" i="1"/>
  <c r="E844" i="1" s="1"/>
  <c r="F844" i="1" s="1"/>
  <c r="F843" i="1"/>
  <c r="F842" i="1"/>
  <c r="E842" i="1"/>
  <c r="D839" i="1"/>
  <c r="F838" i="1"/>
  <c r="F833" i="1"/>
  <c r="F832" i="1"/>
  <c r="E832" i="1"/>
  <c r="D832" i="1"/>
  <c r="F831" i="1"/>
  <c r="I830" i="1"/>
  <c r="F830" i="1"/>
  <c r="F829" i="1"/>
  <c r="E828" i="1"/>
  <c r="F827" i="1"/>
  <c r="F826" i="1"/>
  <c r="E826" i="1"/>
  <c r="G752" i="1"/>
  <c r="E751" i="1"/>
  <c r="E749" i="1"/>
  <c r="G749" i="1" s="1"/>
  <c r="G747" i="1"/>
  <c r="F746" i="1"/>
  <c r="E746" i="1"/>
  <c r="G746" i="1" s="1"/>
  <c r="G745" i="1"/>
  <c r="G744" i="1"/>
  <c r="G743" i="1"/>
  <c r="G742" i="1"/>
  <c r="G741" i="1"/>
  <c r="G740" i="1"/>
  <c r="G739" i="1"/>
  <c r="G738" i="1"/>
  <c r="F738" i="1"/>
  <c r="F737" i="1" s="1"/>
  <c r="F722" i="1" s="1"/>
  <c r="E738" i="1"/>
  <c r="G736" i="1"/>
  <c r="G735" i="1" s="1"/>
  <c r="F735" i="1"/>
  <c r="E735" i="1"/>
  <c r="G734" i="1"/>
  <c r="G733" i="1" s="1"/>
  <c r="E733" i="1"/>
  <c r="G732" i="1"/>
  <c r="G731" i="1"/>
  <c r="G730" i="1"/>
  <c r="F729" i="1"/>
  <c r="G729" i="1" s="1"/>
  <c r="E729" i="1"/>
  <c r="F728" i="1"/>
  <c r="E728" i="1"/>
  <c r="G726" i="1"/>
  <c r="G725" i="1"/>
  <c r="E725" i="1"/>
  <c r="G724" i="1"/>
  <c r="E724" i="1"/>
  <c r="F723" i="1"/>
  <c r="E723" i="1"/>
  <c r="G723" i="1" s="1"/>
  <c r="F721" i="1"/>
  <c r="G718" i="1"/>
  <c r="E717" i="1"/>
  <c r="G715" i="1"/>
  <c r="G714" i="1"/>
  <c r="G713" i="1"/>
  <c r="E713" i="1"/>
  <c r="D713" i="1"/>
  <c r="E712" i="1"/>
  <c r="G708" i="1"/>
  <c r="G707" i="1"/>
  <c r="G706" i="1"/>
  <c r="E706" i="1"/>
  <c r="E705" i="1"/>
  <c r="G702" i="1"/>
  <c r="G701" i="1"/>
  <c r="F701" i="1"/>
  <c r="E701" i="1"/>
  <c r="G700" i="1"/>
  <c r="G699" i="1"/>
  <c r="G698" i="1"/>
  <c r="G697" i="1"/>
  <c r="G696" i="1"/>
  <c r="G695" i="1"/>
  <c r="G694" i="1"/>
  <c r="F693" i="1"/>
  <c r="F692" i="1" s="1"/>
  <c r="E693" i="1"/>
  <c r="E692" i="1"/>
  <c r="G691" i="1"/>
  <c r="F690" i="1"/>
  <c r="E690" i="1"/>
  <c r="G690" i="1" s="1"/>
  <c r="G689" i="1"/>
  <c r="G688" i="1"/>
  <c r="E688" i="1"/>
  <c r="K687" i="1"/>
  <c r="G687" i="1"/>
  <c r="G686" i="1"/>
  <c r="K685" i="1"/>
  <c r="G685" i="1"/>
  <c r="K684" i="1"/>
  <c r="G684" i="1"/>
  <c r="F683" i="1"/>
  <c r="F682" i="1" s="1"/>
  <c r="F681" i="1" s="1"/>
  <c r="E683" i="1"/>
  <c r="E682" i="1"/>
  <c r="F679" i="1"/>
  <c r="D679" i="1"/>
  <c r="G677" i="1"/>
  <c r="G672" i="1"/>
  <c r="G671" i="1"/>
  <c r="F671" i="1"/>
  <c r="E671" i="1"/>
  <c r="D671" i="1"/>
  <c r="G669" i="1"/>
  <c r="F669" i="1"/>
  <c r="E669" i="1"/>
  <c r="G618" i="1"/>
  <c r="G617" i="1"/>
  <c r="G616" i="1"/>
  <c r="E616" i="1"/>
  <c r="E615" i="1"/>
  <c r="E613" i="1" s="1"/>
  <c r="G610" i="1"/>
  <c r="G609" i="1"/>
  <c r="E609" i="1"/>
  <c r="E608" i="1" s="1"/>
  <c r="G608" i="1" s="1"/>
  <c r="G607" i="1"/>
  <c r="E607" i="1"/>
  <c r="G605" i="1"/>
  <c r="E604" i="1"/>
  <c r="G604" i="1" s="1"/>
  <c r="D604" i="1"/>
  <c r="G603" i="1"/>
  <c r="E602" i="1"/>
  <c r="G596" i="1"/>
  <c r="F595" i="1"/>
  <c r="G595" i="1" s="1"/>
  <c r="E595" i="1"/>
  <c r="E594" i="1" s="1"/>
  <c r="E593" i="1" s="1"/>
  <c r="E592" i="1" s="1"/>
  <c r="G594" i="1"/>
  <c r="F594" i="1"/>
  <c r="G593" i="1"/>
  <c r="F593" i="1"/>
  <c r="F592" i="1"/>
  <c r="E591" i="1"/>
  <c r="G589" i="1"/>
  <c r="G588" i="1"/>
  <c r="E587" i="1"/>
  <c r="G582" i="1"/>
  <c r="F581" i="1"/>
  <c r="F580" i="1" s="1"/>
  <c r="D578" i="1"/>
  <c r="G576" i="1"/>
  <c r="G572" i="1"/>
  <c r="E571" i="1"/>
  <c r="G571" i="1" s="1"/>
  <c r="D571" i="1"/>
  <c r="E569" i="1"/>
  <c r="G569" i="1" s="1"/>
  <c r="G509" i="1"/>
  <c r="E508" i="1"/>
  <c r="G508" i="1" s="1"/>
  <c r="E507" i="1"/>
  <c r="G507" i="1" s="1"/>
  <c r="G506" i="1"/>
  <c r="G505" i="1"/>
  <c r="F504" i="1"/>
  <c r="E504" i="1"/>
  <c r="E503" i="1"/>
  <c r="G499" i="1"/>
  <c r="G498" i="1"/>
  <c r="F498" i="1"/>
  <c r="E498" i="1"/>
  <c r="G497" i="1"/>
  <c r="F497" i="1"/>
  <c r="E497" i="1"/>
  <c r="G496" i="1"/>
  <c r="G495" i="1"/>
  <c r="E495" i="1"/>
  <c r="E494" i="1" s="1"/>
  <c r="G494" i="1" s="1"/>
  <c r="G493" i="1"/>
  <c r="F493" i="1"/>
  <c r="F492" i="1" s="1"/>
  <c r="E493" i="1"/>
  <c r="E492" i="1"/>
  <c r="G492" i="1" s="1"/>
  <c r="G490" i="1"/>
  <c r="E489" i="1"/>
  <c r="D489" i="1"/>
  <c r="G484" i="1"/>
  <c r="G483" i="1"/>
  <c r="E483" i="1"/>
  <c r="G482" i="1"/>
  <c r="G481" i="1"/>
  <c r="F481" i="1"/>
  <c r="E481" i="1"/>
  <c r="D481" i="1"/>
  <c r="G480" i="1"/>
  <c r="G479" i="1"/>
  <c r="E479" i="1"/>
  <c r="E478" i="1"/>
  <c r="G476" i="1"/>
  <c r="G475" i="1"/>
  <c r="F475" i="1"/>
  <c r="F474" i="1" s="1"/>
  <c r="F473" i="1" s="1"/>
  <c r="F472" i="1" s="1"/>
  <c r="E475" i="1"/>
  <c r="E474" i="1"/>
  <c r="E473" i="1"/>
  <c r="G470" i="1"/>
  <c r="G469" i="1"/>
  <c r="E468" i="1"/>
  <c r="G468" i="1" s="1"/>
  <c r="G467" i="1"/>
  <c r="E467" i="1"/>
  <c r="E466" i="1" s="1"/>
  <c r="G466" i="1" s="1"/>
  <c r="G465" i="1"/>
  <c r="G464" i="1"/>
  <c r="E464" i="1"/>
  <c r="D464" i="1"/>
  <c r="G463" i="1"/>
  <c r="G462" i="1"/>
  <c r="E462" i="1"/>
  <c r="E461" i="1"/>
  <c r="G458" i="1"/>
  <c r="G457" i="1"/>
  <c r="G456" i="1"/>
  <c r="E455" i="1"/>
  <c r="G455" i="1" s="1"/>
  <c r="E454" i="1"/>
  <c r="E453" i="1" s="1"/>
  <c r="G453" i="1" s="1"/>
  <c r="E452" i="1"/>
  <c r="G452" i="1" s="1"/>
  <c r="G450" i="1"/>
  <c r="G449" i="1"/>
  <c r="E448" i="1"/>
  <c r="G444" i="1"/>
  <c r="F443" i="1"/>
  <c r="D443" i="1"/>
  <c r="G442" i="1"/>
  <c r="G441" i="1"/>
  <c r="E441" i="1"/>
  <c r="E440" i="1"/>
  <c r="G440" i="1" s="1"/>
  <c r="G439" i="1"/>
  <c r="F439" i="1"/>
  <c r="G437" i="1"/>
  <c r="F436" i="1"/>
  <c r="E436" i="1"/>
  <c r="G436" i="1" s="1"/>
  <c r="G435" i="1"/>
  <c r="G434" i="1"/>
  <c r="F433" i="1"/>
  <c r="E433" i="1"/>
  <c r="F432" i="1"/>
  <c r="G431" i="1"/>
  <c r="G430" i="1"/>
  <c r="G429" i="1"/>
  <c r="E428" i="1"/>
  <c r="F426" i="1"/>
  <c r="D424" i="1"/>
  <c r="G422" i="1"/>
  <c r="G418" i="1"/>
  <c r="E417" i="1"/>
  <c r="G417" i="1" s="1"/>
  <c r="D417" i="1"/>
  <c r="G416" i="1"/>
  <c r="G414" i="1" s="1"/>
  <c r="G415" i="1"/>
  <c r="E414" i="1"/>
  <c r="D414" i="1"/>
  <c r="G413" i="1"/>
  <c r="G412" i="1"/>
  <c r="E412" i="1"/>
  <c r="G411" i="1"/>
  <c r="G410" i="1" s="1"/>
  <c r="F410" i="1"/>
  <c r="E410" i="1"/>
  <c r="G409" i="1"/>
  <c r="G408" i="1" s="1"/>
  <c r="F408" i="1"/>
  <c r="E408" i="1"/>
  <c r="F374" i="1"/>
  <c r="E373" i="1"/>
  <c r="F368" i="1"/>
  <c r="F367" i="1"/>
  <c r="F366" i="1" s="1"/>
  <c r="E367" i="1"/>
  <c r="E366" i="1" s="1"/>
  <c r="D366" i="1"/>
  <c r="E365" i="1"/>
  <c r="F365" i="1" s="1"/>
  <c r="E364" i="1"/>
  <c r="F364" i="1" s="1"/>
  <c r="F362" i="1"/>
  <c r="F361" i="1"/>
  <c r="E361" i="1"/>
  <c r="F360" i="1"/>
  <c r="E360" i="1"/>
  <c r="F359" i="1"/>
  <c r="E358" i="1"/>
  <c r="E356" i="1"/>
  <c r="F356" i="1" s="1"/>
  <c r="F352" i="1"/>
  <c r="F351" i="1" s="1"/>
  <c r="E351" i="1"/>
  <c r="D351" i="1"/>
  <c r="F350" i="1"/>
  <c r="F349" i="1"/>
  <c r="F348" i="1"/>
  <c r="E347" i="1"/>
  <c r="E345" i="1"/>
  <c r="F345" i="1" s="1"/>
  <c r="F341" i="1"/>
  <c r="F340" i="1"/>
  <c r="E340" i="1"/>
  <c r="F339" i="1"/>
  <c r="F338" i="1" s="1"/>
  <c r="E338" i="1"/>
  <c r="E334" i="1" s="1"/>
  <c r="D338" i="1"/>
  <c r="F337" i="1"/>
  <c r="F336" i="1"/>
  <c r="F335" i="1"/>
  <c r="E335" i="1"/>
  <c r="F334" i="1"/>
  <c r="F333" i="1"/>
  <c r="E332" i="1"/>
  <c r="E330" i="1"/>
  <c r="F327" i="1"/>
  <c r="F326" i="1"/>
  <c r="E326" i="1"/>
  <c r="D326" i="1"/>
  <c r="F325" i="1"/>
  <c r="F324" i="1"/>
  <c r="E323" i="1"/>
  <c r="F323" i="1" s="1"/>
  <c r="F322" i="1"/>
  <c r="F321" i="1"/>
  <c r="E321" i="1"/>
  <c r="D321" i="1"/>
  <c r="E320" i="1"/>
  <c r="E318" i="1"/>
  <c r="F318" i="1" s="1"/>
  <c r="E317" i="1"/>
  <c r="F317" i="1" s="1"/>
  <c r="F314" i="1"/>
  <c r="F313" i="1"/>
  <c r="E313" i="1"/>
  <c r="D313" i="1"/>
  <c r="E312" i="1"/>
  <c r="F312" i="1" s="1"/>
  <c r="E311" i="1"/>
  <c r="F311" i="1" s="1"/>
  <c r="F309" i="1"/>
  <c r="F308" i="1"/>
  <c r="E308" i="1"/>
  <c r="D308" i="1"/>
  <c r="F307" i="1"/>
  <c r="F306" i="1"/>
  <c r="F305" i="1"/>
  <c r="F304" i="1"/>
  <c r="E304" i="1"/>
  <c r="E303" i="1" s="1"/>
  <c r="F300" i="1"/>
  <c r="F299" i="1" s="1"/>
  <c r="E299" i="1"/>
  <c r="D299" i="1"/>
  <c r="F297" i="1"/>
  <c r="F296" i="1"/>
  <c r="F295" i="1"/>
  <c r="E294" i="1"/>
  <c r="F294" i="1" s="1"/>
  <c r="E293" i="1"/>
  <c r="D291" i="1"/>
  <c r="D289" i="1"/>
  <c r="F287" i="1"/>
  <c r="F283" i="1"/>
  <c r="F282" i="1" s="1"/>
  <c r="E282" i="1"/>
  <c r="D282" i="1"/>
  <c r="F281" i="1"/>
  <c r="F280" i="1"/>
  <c r="F279" i="1"/>
  <c r="E279" i="1"/>
  <c r="F278" i="1"/>
  <c r="F277" i="1" s="1"/>
  <c r="E277" i="1"/>
  <c r="D277" i="1"/>
  <c r="F276" i="1"/>
  <c r="E275" i="1"/>
  <c r="F275" i="1" s="1"/>
  <c r="D275" i="1"/>
  <c r="F274" i="1"/>
  <c r="J273" i="1"/>
  <c r="E273" i="1"/>
  <c r="D273" i="1"/>
  <c r="F273" i="1" s="1"/>
  <c r="F272" i="1"/>
  <c r="F271" i="1"/>
  <c r="E271" i="1"/>
  <c r="F270" i="1"/>
  <c r="E269" i="1"/>
  <c r="F269" i="1" s="1"/>
  <c r="E267" i="1"/>
  <c r="F267" i="1" s="1"/>
  <c r="F205" i="1"/>
  <c r="K204" i="1"/>
  <c r="H204" i="1"/>
  <c r="F204" i="1"/>
  <c r="E203" i="1"/>
  <c r="F203" i="1" s="1"/>
  <c r="E202" i="1"/>
  <c r="H197" i="1"/>
  <c r="K197" i="1" s="1"/>
  <c r="F197" i="1"/>
  <c r="F196" i="1" s="1"/>
  <c r="E196" i="1"/>
  <c r="D196" i="1"/>
  <c r="F195" i="1"/>
  <c r="E195" i="1"/>
  <c r="F194" i="1"/>
  <c r="F193" i="1"/>
  <c r="E193" i="1"/>
  <c r="E192" i="1" s="1"/>
  <c r="F188" i="1"/>
  <c r="E187" i="1"/>
  <c r="F187" i="1" s="1"/>
  <c r="E186" i="1"/>
  <c r="F182" i="1"/>
  <c r="F181" i="1" s="1"/>
  <c r="E181" i="1"/>
  <c r="E180" i="1" s="1"/>
  <c r="F180" i="1" s="1"/>
  <c r="D181" i="1"/>
  <c r="F177" i="1"/>
  <c r="F176" i="1"/>
  <c r="E175" i="1"/>
  <c r="F172" i="1"/>
  <c r="E171" i="1"/>
  <c r="F171" i="1" s="1"/>
  <c r="F170" i="1"/>
  <c r="E170" i="1"/>
  <c r="E169" i="1" s="1"/>
  <c r="F169" i="1" s="1"/>
  <c r="F165" i="1"/>
  <c r="F164" i="1"/>
  <c r="E164" i="1"/>
  <c r="E163" i="1"/>
  <c r="F159" i="1"/>
  <c r="E158" i="1"/>
  <c r="F158" i="1" s="1"/>
  <c r="F157" i="1"/>
  <c r="E157" i="1"/>
  <c r="F155" i="1"/>
  <c r="F154" i="1"/>
  <c r="E154" i="1"/>
  <c r="D154" i="1"/>
  <c r="F153" i="1"/>
  <c r="E152" i="1"/>
  <c r="D150" i="1"/>
  <c r="D148" i="1"/>
  <c r="F148" i="1" s="1"/>
  <c r="F146" i="1"/>
  <c r="F142" i="1"/>
  <c r="F140" i="1"/>
  <c r="F68" i="1"/>
  <c r="E67" i="1"/>
  <c r="E66" i="1" s="1"/>
  <c r="E65" i="1" s="1"/>
  <c r="F66" i="1"/>
  <c r="F61" i="1"/>
  <c r="F60" i="1" s="1"/>
  <c r="E60" i="1"/>
  <c r="E59" i="1" s="1"/>
  <c r="E58" i="1" s="1"/>
  <c r="F58" i="1" s="1"/>
  <c r="D60" i="1"/>
  <c r="F59" i="1"/>
  <c r="F56" i="1"/>
  <c r="F55" i="1" s="1"/>
  <c r="E55" i="1"/>
  <c r="D55" i="1"/>
  <c r="F54" i="1"/>
  <c r="F53" i="1"/>
  <c r="F52" i="1"/>
  <c r="F51" i="1"/>
  <c r="F50" i="1"/>
  <c r="F49" i="1"/>
  <c r="F48" i="1"/>
  <c r="E47" i="1"/>
  <c r="F47" i="1" s="1"/>
  <c r="E46" i="1"/>
  <c r="F46" i="1" s="1"/>
  <c r="F45" i="1"/>
  <c r="F44" i="1"/>
  <c r="E44" i="1"/>
  <c r="E43" i="1" s="1"/>
  <c r="F43" i="1" s="1"/>
  <c r="D44" i="1"/>
  <c r="F41" i="1"/>
  <c r="F40" i="1"/>
  <c r="F39" i="1"/>
  <c r="F38" i="1"/>
  <c r="F37" i="1"/>
  <c r="F36" i="1"/>
  <c r="E36" i="1"/>
  <c r="F35" i="1"/>
  <c r="F34" i="1"/>
  <c r="F33" i="1"/>
  <c r="F32" i="1"/>
  <c r="E31" i="1"/>
  <c r="F31" i="1" s="1"/>
  <c r="F30" i="1"/>
  <c r="E30" i="1"/>
  <c r="E29" i="1" s="1"/>
  <c r="E27" i="1"/>
  <c r="F27" i="1" s="1"/>
  <c r="F26" i="1"/>
  <c r="E26" i="1"/>
  <c r="F24" i="1"/>
  <c r="E23" i="1"/>
  <c r="E22" i="1" s="1"/>
  <c r="D18" i="1"/>
  <c r="F16" i="1"/>
  <c r="F12" i="1"/>
  <c r="F11" i="1" s="1"/>
  <c r="E11" i="1"/>
  <c r="F10" i="1"/>
  <c r="F9" i="1" s="1"/>
  <c r="E9" i="1"/>
  <c r="D9" i="1"/>
  <c r="F7" i="1"/>
  <c r="E7" i="1"/>
  <c r="F22" i="1" l="1"/>
  <c r="E21" i="1"/>
  <c r="E28" i="1"/>
  <c r="F28" i="1" s="1"/>
  <c r="F29" i="1"/>
  <c r="E704" i="1"/>
  <c r="G704" i="1" s="1"/>
  <c r="G705" i="1"/>
  <c r="F852" i="1"/>
  <c r="E850" i="1"/>
  <c r="E878" i="1"/>
  <c r="F879" i="1"/>
  <c r="F23" i="1"/>
  <c r="E162" i="1"/>
  <c r="F163" i="1"/>
  <c r="E201" i="1"/>
  <c r="F202" i="1"/>
  <c r="E319" i="1"/>
  <c r="F319" i="1" s="1"/>
  <c r="F320" i="1"/>
  <c r="E329" i="1"/>
  <c r="F329" i="1" s="1"/>
  <c r="F330" i="1"/>
  <c r="E346" i="1"/>
  <c r="F346" i="1" s="1"/>
  <c r="E344" i="1"/>
  <c r="F347" i="1"/>
  <c r="E355" i="1"/>
  <c r="E354" i="1" s="1"/>
  <c r="F354" i="1" s="1"/>
  <c r="E357" i="1"/>
  <c r="F357" i="1" s="1"/>
  <c r="F358" i="1"/>
  <c r="F503" i="1"/>
  <c r="F502" i="1" s="1"/>
  <c r="F501" i="1" s="1"/>
  <c r="F424" i="1" s="1"/>
  <c r="F421" i="1" s="1"/>
  <c r="G504" i="1"/>
  <c r="G580" i="1"/>
  <c r="E710" i="1"/>
  <c r="G712" i="1"/>
  <c r="F720" i="1"/>
  <c r="E737" i="1"/>
  <c r="F850" i="1"/>
  <c r="H951" i="1"/>
  <c r="E949" i="1"/>
  <c r="H949" i="1" s="1"/>
  <c r="E989" i="1"/>
  <c r="H989" i="1" s="1"/>
  <c r="H990" i="1"/>
  <c r="E612" i="1"/>
  <c r="G612" i="1" s="1"/>
  <c r="G613" i="1"/>
  <c r="E866" i="1"/>
  <c r="F866" i="1" s="1"/>
  <c r="F867" i="1"/>
  <c r="E64" i="1"/>
  <c r="F65" i="1"/>
  <c r="E151" i="1"/>
  <c r="F152" i="1"/>
  <c r="E179" i="1"/>
  <c r="F179" i="1" s="1"/>
  <c r="E292" i="1"/>
  <c r="F293" i="1"/>
  <c r="E316" i="1"/>
  <c r="F316" i="1" s="1"/>
  <c r="E331" i="1"/>
  <c r="F331" i="1" s="1"/>
  <c r="F332" i="1"/>
  <c r="G428" i="1"/>
  <c r="E426" i="1"/>
  <c r="E502" i="1"/>
  <c r="F727" i="1"/>
  <c r="E863" i="1"/>
  <c r="F864" i="1"/>
  <c r="G969" i="1"/>
  <c r="G965" i="1" s="1"/>
  <c r="G971" i="1"/>
  <c r="H971" i="1" s="1"/>
  <c r="E174" i="1"/>
  <c r="F175" i="1"/>
  <c r="E185" i="1"/>
  <c r="F186" i="1"/>
  <c r="E191" i="1"/>
  <c r="F192" i="1"/>
  <c r="E302" i="1"/>
  <c r="F302" i="1" s="1"/>
  <c r="F303" i="1"/>
  <c r="E372" i="1"/>
  <c r="F373" i="1"/>
  <c r="G433" i="1"/>
  <c r="E432" i="1"/>
  <c r="G432" i="1" s="1"/>
  <c r="E447" i="1"/>
  <c r="G448" i="1"/>
  <c r="G474" i="1"/>
  <c r="E716" i="1"/>
  <c r="G716" i="1" s="1"/>
  <c r="G717" i="1"/>
  <c r="E711" i="1"/>
  <c r="G711" i="1" s="1"/>
  <c r="F828" i="1"/>
  <c r="E824" i="1"/>
  <c r="F824" i="1" s="1"/>
  <c r="F841" i="1"/>
  <c r="E460" i="1"/>
  <c r="G460" i="1" s="1"/>
  <c r="G461" i="1"/>
  <c r="G489" i="1"/>
  <c r="E586" i="1"/>
  <c r="G587" i="1"/>
  <c r="E750" i="1"/>
  <c r="G750" i="1" s="1"/>
  <c r="G751" i="1"/>
  <c r="F848" i="1"/>
  <c r="E969" i="1"/>
  <c r="H977" i="1"/>
  <c r="H981" i="1"/>
  <c r="E972" i="1"/>
  <c r="H972" i="1" s="1"/>
  <c r="H1005" i="1"/>
  <c r="F67" i="1"/>
  <c r="E488" i="1"/>
  <c r="E486" i="1"/>
  <c r="G486" i="1" s="1"/>
  <c r="G592" i="1"/>
  <c r="F591" i="1"/>
  <c r="G591" i="1" s="1"/>
  <c r="E601" i="1"/>
  <c r="G602" i="1"/>
  <c r="G682" i="1"/>
  <c r="E681" i="1"/>
  <c r="G692" i="1"/>
  <c r="E870" i="1"/>
  <c r="F870" i="1" s="1"/>
  <c r="F871" i="1"/>
  <c r="E995" i="1"/>
  <c r="E998" i="1"/>
  <c r="H998" i="1" s="1"/>
  <c r="E1014" i="1"/>
  <c r="H1014" i="1" s="1"/>
  <c r="E1012" i="1"/>
  <c r="H1012" i="1" s="1"/>
  <c r="E1010" i="1"/>
  <c r="H1015" i="1"/>
  <c r="E1036" i="1"/>
  <c r="H1037" i="1"/>
  <c r="E406" i="1"/>
  <c r="G406" i="1" s="1"/>
  <c r="E439" i="1"/>
  <c r="G454" i="1"/>
  <c r="G473" i="1"/>
  <c r="E477" i="1"/>
  <c r="G477" i="1" s="1"/>
  <c r="G478" i="1"/>
  <c r="E614" i="1"/>
  <c r="G614" i="1" s="1"/>
  <c r="G615" i="1"/>
  <c r="G683" i="1"/>
  <c r="G693" i="1"/>
  <c r="E721" i="1"/>
  <c r="G728" i="1"/>
  <c r="F875" i="1"/>
  <c r="E970" i="1"/>
  <c r="H970" i="1" s="1"/>
  <c r="H975" i="1"/>
  <c r="H983" i="1"/>
  <c r="E1025" i="1"/>
  <c r="H1025" i="1" s="1"/>
  <c r="H1026" i="1"/>
  <c r="G721" i="1" l="1"/>
  <c r="E1034" i="1"/>
  <c r="H1034" i="1" s="1"/>
  <c r="H1036" i="1"/>
  <c r="E1035" i="1"/>
  <c r="H1035" i="1" s="1"/>
  <c r="E585" i="1"/>
  <c r="G586" i="1"/>
  <c r="G447" i="1"/>
  <c r="E446" i="1"/>
  <c r="G446" i="1" s="1"/>
  <c r="F372" i="1"/>
  <c r="E371" i="1"/>
  <c r="G426" i="1"/>
  <c r="E709" i="1"/>
  <c r="G709" i="1" s="1"/>
  <c r="G710" i="1"/>
  <c r="G601" i="1"/>
  <c r="E600" i="1"/>
  <c r="G488" i="1"/>
  <c r="E487" i="1"/>
  <c r="G487" i="1" s="1"/>
  <c r="G503" i="1"/>
  <c r="E472" i="1"/>
  <c r="G472" i="1" s="1"/>
  <c r="E190" i="1"/>
  <c r="F190" i="1" s="1"/>
  <c r="F191" i="1"/>
  <c r="F174" i="1"/>
  <c r="E173" i="1"/>
  <c r="F863" i="1"/>
  <c r="E861" i="1"/>
  <c r="E862" i="1"/>
  <c r="F862" i="1" s="1"/>
  <c r="F151" i="1"/>
  <c r="F150" i="1" s="1"/>
  <c r="E150" i="1"/>
  <c r="G737" i="1"/>
  <c r="E722" i="1"/>
  <c r="G722" i="1" s="1"/>
  <c r="E727" i="1"/>
  <c r="G727" i="1" s="1"/>
  <c r="F575" i="1"/>
  <c r="F578" i="1" s="1"/>
  <c r="F201" i="1"/>
  <c r="E200" i="1"/>
  <c r="F344" i="1"/>
  <c r="E343" i="1"/>
  <c r="F343" i="1" s="1"/>
  <c r="F878" i="1"/>
  <c r="E877" i="1"/>
  <c r="F877" i="1" s="1"/>
  <c r="E20" i="1"/>
  <c r="F21" i="1"/>
  <c r="H1010" i="1"/>
  <c r="E1009" i="1"/>
  <c r="H1009" i="1" s="1"/>
  <c r="E993" i="1"/>
  <c r="H993" i="1" s="1"/>
  <c r="H995" i="1"/>
  <c r="G681" i="1"/>
  <c r="F292" i="1"/>
  <c r="F291" i="1" s="1"/>
  <c r="E291" i="1"/>
  <c r="H969" i="1"/>
  <c r="F185" i="1"/>
  <c r="E184" i="1"/>
  <c r="F184" i="1" s="1"/>
  <c r="G502" i="1"/>
  <c r="E501" i="1"/>
  <c r="G501" i="1" s="1"/>
  <c r="E63" i="1"/>
  <c r="F63" i="1" s="1"/>
  <c r="F64" i="1"/>
  <c r="F162" i="1"/>
  <c r="E161" i="1"/>
  <c r="F161" i="1" s="1"/>
  <c r="E286" i="1" l="1"/>
  <c r="E584" i="1"/>
  <c r="G585" i="1"/>
  <c r="F20" i="1"/>
  <c r="E15" i="1"/>
  <c r="E599" i="1"/>
  <c r="G600" i="1"/>
  <c r="E965" i="1"/>
  <c r="H965" i="1" s="1"/>
  <c r="H967" i="1" s="1"/>
  <c r="E199" i="1"/>
  <c r="F199" i="1" s="1"/>
  <c r="F200" i="1"/>
  <c r="F861" i="1"/>
  <c r="E837" i="1"/>
  <c r="E370" i="1"/>
  <c r="F370" i="1" s="1"/>
  <c r="F371" i="1"/>
  <c r="E168" i="1"/>
  <c r="F173" i="1"/>
  <c r="E424" i="1"/>
  <c r="E421" i="1" s="1"/>
  <c r="G421" i="1" s="1"/>
  <c r="G424" i="1" s="1"/>
  <c r="E720" i="1"/>
  <c r="G720" i="1" s="1"/>
  <c r="E167" i="1" l="1"/>
  <c r="F168" i="1"/>
  <c r="F286" i="1"/>
  <c r="E289" i="1"/>
  <c r="F289" i="1" s="1"/>
  <c r="G599" i="1"/>
  <c r="E598" i="1"/>
  <c r="G598" i="1" s="1"/>
  <c r="G584" i="1"/>
  <c r="E676" i="1"/>
  <c r="E839" i="1"/>
  <c r="F837" i="1"/>
  <c r="F839" i="1" s="1"/>
  <c r="F15" i="1"/>
  <c r="E18" i="1"/>
  <c r="F18" i="1" s="1"/>
  <c r="E679" i="1" l="1"/>
  <c r="G676" i="1"/>
  <c r="G679" i="1" s="1"/>
  <c r="F167" i="1"/>
  <c r="E145" i="1"/>
  <c r="F145" i="1" s="1"/>
  <c r="E575" i="1"/>
  <c r="G575" i="1" l="1"/>
  <c r="G578" i="1" s="1"/>
  <c r="E578" i="1"/>
</calcChain>
</file>

<file path=xl/sharedStrings.xml><?xml version="1.0" encoding="utf-8"?>
<sst xmlns="http://schemas.openxmlformats.org/spreadsheetml/2006/main" count="1084" uniqueCount="313">
  <si>
    <t>U.A.T ORAȘ TÂRGU CĂRBUNEȘTI</t>
  </si>
  <si>
    <t>Anexa nr. 1 la Proiectul de hotărâre  nr. .... din ........2025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</si>
  <si>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</si>
  <si>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</si>
  <si>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</si>
  <si>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</si>
  <si>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</si>
  <si>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</si>
  <si>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</si>
  <si>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rectificat prin HCL nr.  93 din 12.11.2025</t>
  </si>
  <si>
    <t>Influențe trim IV</t>
  </si>
  <si>
    <t>Buget rectificat prin HCL nr.  ….. din …......2025</t>
  </si>
  <si>
    <t>I</t>
  </si>
  <si>
    <t xml:space="preserve">TOTAL VENITURI </t>
  </si>
  <si>
    <t>Venituri din prestări de servicii și alte activități</t>
  </si>
  <si>
    <t>Alte venituri din prestări de servicii și alte activități</t>
  </si>
  <si>
    <t>Venituri din valorificarea unor bunuri</t>
  </si>
  <si>
    <t>Venituri din vânzarea unor bunuri aparținând domeniului privat</t>
  </si>
  <si>
    <t>II</t>
  </si>
  <si>
    <t>CHELTUIELI</t>
  </si>
  <si>
    <t xml:space="preserve">TOTAL CHELTUIELI </t>
  </si>
  <si>
    <t>Excedent an 2024</t>
  </si>
  <si>
    <t>TOTAL CHELTUIELI BUGETUL LOCAL</t>
  </si>
  <si>
    <t>AUTORITĂȚI PUBLICE ȘI ACȚIUNI EXTERNE</t>
  </si>
  <si>
    <t>Autorități executive</t>
  </si>
  <si>
    <t>Bunuri și servicii</t>
  </si>
  <si>
    <t>Titlul 20:</t>
  </si>
  <si>
    <t>Alte cheltuieli</t>
  </si>
  <si>
    <t>Alte cheltuieli cu bunuri și servicii</t>
  </si>
  <si>
    <t>ÎNVĂȚĂMÂNT</t>
  </si>
  <si>
    <t>Cheltuieli de personal</t>
  </si>
  <si>
    <t>Titlul 10:</t>
  </si>
  <si>
    <t>Învățământ secundat inferior</t>
  </si>
  <si>
    <t>Furnituri de birou</t>
  </si>
  <si>
    <t>Materiale de curățenie</t>
  </si>
  <si>
    <t>Încălzit, iluminat și forță motrică</t>
  </si>
  <si>
    <t>Carburanți și lubrifianți</t>
  </si>
  <si>
    <t>Bunuri de natura obiectelor de inventar</t>
  </si>
  <si>
    <t>Alte obiecte de inventar</t>
  </si>
  <si>
    <t>Pregătire profesională</t>
  </si>
  <si>
    <t>Protecția muncii</t>
  </si>
  <si>
    <t>Învățământ secundat  superior</t>
  </si>
  <si>
    <t>Titlul 10 :</t>
  </si>
  <si>
    <t>Alocații pentru transportul la și de la locul de muncă</t>
  </si>
  <si>
    <t xml:space="preserve">Bunuri și servicii </t>
  </si>
  <si>
    <t>Titlul 20 :</t>
  </si>
  <si>
    <t>Apă, canal și salubritate</t>
  </si>
  <si>
    <t>Poștă, telecomunicații, radio, tv, internet</t>
  </si>
  <si>
    <t>Materiale si predtări de servicii cu caracter funcșional</t>
  </si>
  <si>
    <t>Alte bunuri și serviciipentru întreținere și funcționare</t>
  </si>
  <si>
    <t xml:space="preserve">ASIGURĂRI ȘI ASISTENȚĂ SOCIALĂ </t>
  </si>
  <si>
    <t>Asistență socială în caz de invaliditate</t>
  </si>
  <si>
    <t>Ajutoare soaiale</t>
  </si>
  <si>
    <t>Titlul 57:</t>
  </si>
  <si>
    <t>Ajutoare soaiale în numerar</t>
  </si>
  <si>
    <t>LOCUINȚE, SERVICII ȘI DEZVOLTARE PUBLICĂ</t>
  </si>
  <si>
    <t>7002</t>
  </si>
  <si>
    <t>Cheltuieli de capital</t>
  </si>
  <si>
    <t>Titlul 70:</t>
  </si>
  <si>
    <t>Aliment[ri cu gaze naturale</t>
  </si>
  <si>
    <t>Active fixe</t>
  </si>
  <si>
    <t>Construcții „Înființare distribuție gaze naturale în satele Pojogeni, Ștefănești și Cărbunești-sat, aparținătoare orașului Târgu Cărbunești, județul Gorj”</t>
  </si>
  <si>
    <t xml:space="preserve">      PRIMAR, </t>
  </si>
  <si>
    <t xml:space="preserve">    ȘEF SERVICIU,</t>
  </si>
  <si>
    <t>BIRĂU DĂNUȚ</t>
  </si>
  <si>
    <t>BORCAN ALIN PAUL</t>
  </si>
  <si>
    <t>Anexa nr. 1 la HCL  nr. 93  din 12.11.2025</t>
  </si>
  <si>
    <t>Buget rectificat prin HCL nr.  80 din 27.10.2025</t>
  </si>
  <si>
    <t>39.02.07</t>
  </si>
  <si>
    <t xml:space="preserve">Cheltuieli de capital </t>
  </si>
  <si>
    <t>Construcții ”PT+execuție modernizare loc de joacă zona ANL Nestor Vornicesu”</t>
  </si>
  <si>
    <t>Plăți efectuate în anii precedenți și recuperate în anul curent</t>
  </si>
  <si>
    <t>Titlul 85</t>
  </si>
  <si>
    <t>Plăți efectuate în anii precedenți și recuperate în anul curent secțiunea de funcționare</t>
  </si>
  <si>
    <t>ALTE SERVICII PUBLICE GENERALE</t>
  </si>
  <si>
    <t xml:space="preserve">Fond de rezervă bugetară la dispoziția autrităților locale </t>
  </si>
  <si>
    <t>Titlul 5004:</t>
  </si>
  <si>
    <t>ORDINE PUBLICĂ ȘI SIGURANȚĂ NAȚIONALĂ</t>
  </si>
  <si>
    <t>Protecție civilă și protecție contra incendiilor(protecție civilă nonmilitară)</t>
  </si>
  <si>
    <t>Construcții ”Modernizare teren sport Școala Gimnazială nr. 1 George Uscătescu”</t>
  </si>
  <si>
    <t>Învățământ secundat superior</t>
  </si>
  <si>
    <t>Construcții „Reabilitare, modernizare, eficientizare și dotare Liceu Teoretic ”Tudor Arghezi” str. Tudor Arghezi nr. 18, orașul Târgu Cărbunești, județul Gorj”</t>
  </si>
  <si>
    <t>Construcții „Reabilitare energetică Liceul Teoretic ”Tudor Arghezi” , oraș Târgu Cărbunești, județul Gorj ”</t>
  </si>
  <si>
    <t>SĂNĂTATE</t>
  </si>
  <si>
    <t>Servicii de sănătate publică</t>
  </si>
  <si>
    <t>CULTURĂ, RECREERE ȘI RELIGIE</t>
  </si>
  <si>
    <t>Case de cultură</t>
  </si>
  <si>
    <t>Alte bunuri și servicii pentru întreținere și funcționare</t>
  </si>
  <si>
    <t xml:space="preserve">Cheltuieli de personal </t>
  </si>
  <si>
    <t>Salarii de bază</t>
  </si>
  <si>
    <t>Asistență socială pentru familie și copii</t>
  </si>
  <si>
    <t>Titlul 85:</t>
  </si>
  <si>
    <t>Plăți efectuate în anii precedenți și recuperate în anul curent-secțiunea de funcționare</t>
  </si>
  <si>
    <t>Construcții „Înființare distribuție de gaze naturale în satele Pojogeni, Ștefănești și Cărbunești-sat, aparținătoare orașului Târgu Cărbunești, județul Gorj”</t>
  </si>
  <si>
    <t xml:space="preserve">   PREȘEDINTE DE ȘEDINȚĂ, </t>
  </si>
  <si>
    <t xml:space="preserve">     CONTRASEMNEAZĂ,</t>
  </si>
  <si>
    <t xml:space="preserve">    PETRICĂ MIHAI-DANIEL</t>
  </si>
  <si>
    <t xml:space="preserve">      SECRETAR GENERAL,</t>
  </si>
  <si>
    <t>Jr. VLĂDUȚ GRIGORE ALIN</t>
  </si>
  <si>
    <t>Anexa nr. 1 la HCL  nr. 80 din 27.10.2025</t>
  </si>
  <si>
    <t>Buget rectificat prin HCL nr. 73 din 24.09.2025</t>
  </si>
  <si>
    <t>Cote și sume defalcate din impozitul pe venit</t>
  </si>
  <si>
    <t>04.02.</t>
  </si>
  <si>
    <t>Cote defalcate din impozitul pe venit</t>
  </si>
  <si>
    <t>04.02.01</t>
  </si>
  <si>
    <t>Decizia nr. 34/07.10.2025</t>
  </si>
  <si>
    <t>Sume defalcate din TVA</t>
  </si>
  <si>
    <t>11.02.</t>
  </si>
  <si>
    <t>Sume defalcate din taxa pe valoare adăugată pentru finanțarea cheltuielior de scentralizate la nivelul comunelor, orașelor, municipiilor și sectoarelor municipiului București</t>
  </si>
  <si>
    <t>11.02.02</t>
  </si>
  <si>
    <t>Decizia nr. 33/06.10.2025</t>
  </si>
  <si>
    <t>Decizia 36/14.10.2025</t>
  </si>
  <si>
    <t>Venituri din proprietate</t>
  </si>
  <si>
    <t>Alte venituri din concesiuni și închirieri de către instituții publice</t>
  </si>
  <si>
    <t>30.02.05.30</t>
  </si>
  <si>
    <t>81+15</t>
  </si>
  <si>
    <t>Veniuri din prestări servicii și activități</t>
  </si>
  <si>
    <t>Alte venituri din prestări servicii și alte activități</t>
  </si>
  <si>
    <t>33.02.50</t>
  </si>
  <si>
    <t>Amenzi, penalități și confiscări</t>
  </si>
  <si>
    <t>Venituri din amenzi și alte sancțiuni aplicate de către alte instituții de specialitate</t>
  </si>
  <si>
    <t>35.02.01.02</t>
  </si>
  <si>
    <t>Diverse venituri</t>
  </si>
  <si>
    <t>Taxe speciale(de salubritate)</t>
  </si>
  <si>
    <t>36.02.06</t>
  </si>
  <si>
    <t>Alte venituri</t>
  </si>
  <si>
    <t>36.02.50</t>
  </si>
  <si>
    <t>Titlul 20</t>
  </si>
  <si>
    <t>Piese de schimb</t>
  </si>
  <si>
    <t>Reparații curente</t>
  </si>
  <si>
    <t>Consultanță și expertiză</t>
  </si>
  <si>
    <t>Servicii publice comunitare de evidență a persoanei</t>
  </si>
  <si>
    <t>Spor condiții deosebite</t>
  </si>
  <si>
    <t>Indemnizație de hrană</t>
  </si>
  <si>
    <t>Ajutoare sociale</t>
  </si>
  <si>
    <t>Învățământ secundar inferior</t>
  </si>
  <si>
    <t>Aloca'ii pentru transportul la și de la locul de muncă</t>
  </si>
  <si>
    <t>Ajutoare sociale în numerar</t>
  </si>
  <si>
    <t>Biblioteci publice orășenești</t>
  </si>
  <si>
    <t>Servicii religioase</t>
  </si>
  <si>
    <t>Susținerea cultelor</t>
  </si>
  <si>
    <t>Asistență socială</t>
  </si>
  <si>
    <t>Contribuție asiguratorie de muncă</t>
  </si>
  <si>
    <t>LOCUINȚE, SERVICII ȘI DEZVOLTARE</t>
  </si>
  <si>
    <t>70.02</t>
  </si>
  <si>
    <t>Active nefinanciare</t>
  </si>
  <si>
    <t>Titlul 71:</t>
  </si>
  <si>
    <t>Dezvoltarea sistemului de locuințe</t>
  </si>
  <si>
    <t>70020301</t>
  </si>
  <si>
    <t>2002</t>
  </si>
  <si>
    <t>Alimentări cu apă</t>
  </si>
  <si>
    <t>70020501</t>
  </si>
  <si>
    <t>Alte active fixe „Cofinanțare as.teh. -Proiect regional de dezvolt.a infrastructurii de apă și apă uzată din jud.Gorj în perioada 2014-2020”</t>
  </si>
  <si>
    <t>710130</t>
  </si>
  <si>
    <t xml:space="preserve">PROTECȚIA MEDIULUI </t>
  </si>
  <si>
    <t>Salubritate</t>
  </si>
  <si>
    <t>Apă, canal, salubritate</t>
  </si>
  <si>
    <t>TRANSPORTURI</t>
  </si>
  <si>
    <t>84.02</t>
  </si>
  <si>
    <t>Străzi</t>
  </si>
  <si>
    <t>84020303</t>
  </si>
  <si>
    <t>PETRICĂ MIHAI-DANIEL</t>
  </si>
  <si>
    <t>Anexa nr. 1 la HCL  nr. 73 din 24.09.2025</t>
  </si>
  <si>
    <t>Buget rectificat prin HCL nr. 66 din 28.08.2025</t>
  </si>
  <si>
    <t>Influențe trim III</t>
  </si>
  <si>
    <t>Transferuri voluntare, altele decât subvențiile</t>
  </si>
  <si>
    <t>Vărsăminte din secțiunea de funcționare pentru finanțarea secțiunii de dezvoltare a bugetului local</t>
  </si>
  <si>
    <t>Vărsăminte din secțiunea de funcționare</t>
  </si>
  <si>
    <t>Titlul 10</t>
  </si>
  <si>
    <t>Alte sporuri</t>
  </si>
  <si>
    <t>Titlul 59</t>
  </si>
  <si>
    <t>Sumă aferentă persoanelor cu handicap neîncadrate</t>
  </si>
  <si>
    <t>Fond de rezervă bugetară la dispoziția autorităților locale</t>
  </si>
  <si>
    <t>Vouchere de vacanță</t>
  </si>
  <si>
    <t>Spitale generale</t>
  </si>
  <si>
    <t>Transferuri curente</t>
  </si>
  <si>
    <t>Transferui din bugetul local pentru cheltuieli curente din domeniul sănătății</t>
  </si>
  <si>
    <t>Transferuri de capital</t>
  </si>
  <si>
    <t>Transferui din bugetul local pentru cheltuieli de capital din domeniul sănătății</t>
  </si>
  <si>
    <t>Medicamente și materiale sanitare</t>
  </si>
  <si>
    <t>Medicamente</t>
  </si>
  <si>
    <t>Dezinfectanți</t>
  </si>
  <si>
    <t xml:space="preserve">Alte cheltuieli </t>
  </si>
  <si>
    <t>pachete sarbatori</t>
  </si>
  <si>
    <t>Alte servicii în domeniul protecției mediului</t>
  </si>
  <si>
    <t>Drumuri</t>
  </si>
  <si>
    <t>84020301</t>
  </si>
  <si>
    <t>203030</t>
  </si>
  <si>
    <t>MUNTEANU MARIAN-ION</t>
  </si>
  <si>
    <t>Anexa nr. 1 la HCL  nr. 66 din 28.08.2025</t>
  </si>
  <si>
    <t>Buget aprobat prin HCL nr. 53 din 24.07.2025</t>
  </si>
  <si>
    <t>54.02.05</t>
  </si>
  <si>
    <t>Poliție locală</t>
  </si>
  <si>
    <t>61.02.03.04</t>
  </si>
  <si>
    <t>Învățământ secundar</t>
  </si>
  <si>
    <t>65.02.04</t>
  </si>
  <si>
    <t>65.02.04.01</t>
  </si>
  <si>
    <t xml:space="preserve">Asistență socială pentru familie și copii </t>
  </si>
  <si>
    <t>68.02.06</t>
  </si>
  <si>
    <t>Cheltuieli salariale în bani</t>
  </si>
  <si>
    <t>Cheltuieli salariale în natură</t>
  </si>
  <si>
    <t>70.02.05.01</t>
  </si>
  <si>
    <t xml:space="preserve"> </t>
  </si>
  <si>
    <t>74.02.50</t>
  </si>
  <si>
    <t>Anexa nr. 1 la HCL  nr. 53 din 24.07.2025</t>
  </si>
  <si>
    <t>Buget aprobat prin HCL nr. 47 din 27.06.2025</t>
  </si>
  <si>
    <t>Buget rectificat prin HCL nr. 53 din 24.07.2025</t>
  </si>
  <si>
    <t>AUTORITĂȚI EXECUTIVE</t>
  </si>
  <si>
    <t>10.01.01</t>
  </si>
  <si>
    <t>10.01.05</t>
  </si>
  <si>
    <t>10.01.06</t>
  </si>
  <si>
    <t>10.01.17</t>
  </si>
  <si>
    <t>10.02.06</t>
  </si>
  <si>
    <t>Contribuții</t>
  </si>
  <si>
    <t>10.03.07</t>
  </si>
  <si>
    <t>20.01.01</t>
  </si>
  <si>
    <t>20.01.02</t>
  </si>
  <si>
    <t>20.01.04</t>
  </si>
  <si>
    <t>Materiale și prestări de servicii cu caracter funcțional</t>
  </si>
  <si>
    <t>20.01.09</t>
  </si>
  <si>
    <t>Hrană pentru animale</t>
  </si>
  <si>
    <t>20.03.02</t>
  </si>
  <si>
    <t>20.04.01</t>
  </si>
  <si>
    <t>Cheltuieli cu bunuri și servicii</t>
  </si>
  <si>
    <t>20.30.30</t>
  </si>
  <si>
    <t>54.02</t>
  </si>
  <si>
    <t>Servicii publice comunitare localale de evidență a persoanei</t>
  </si>
  <si>
    <t>54.02.10</t>
  </si>
  <si>
    <t>67.02</t>
  </si>
  <si>
    <t>Alte transferuri</t>
  </si>
  <si>
    <t>Titlul 59:</t>
  </si>
  <si>
    <t>67.02.03.06</t>
  </si>
  <si>
    <t>20.01.30</t>
  </si>
  <si>
    <t>20.02</t>
  </si>
  <si>
    <t>67.02.06</t>
  </si>
  <si>
    <t>59.12</t>
  </si>
  <si>
    <t>Titlul 55:</t>
  </si>
  <si>
    <t>Reducerea și controlul poluării</t>
  </si>
  <si>
    <t>74.02.03</t>
  </si>
  <si>
    <t>Sume reprezentând stimulentul pentru casarea autovehiculelor uzate</t>
  </si>
  <si>
    <t>55.01.84</t>
  </si>
  <si>
    <t>84.02.03.01</t>
  </si>
  <si>
    <t>Construcții „Reabilitare și  modernizare DS 7 drum Zarafi ”</t>
  </si>
  <si>
    <t>71.01.01</t>
  </si>
  <si>
    <t>Anexa nr. 1 la HCL nr. 47 din 27.06.2025</t>
  </si>
  <si>
    <t>Buget inițial aprobat prin HCL nr.40 din 27.05.2025</t>
  </si>
  <si>
    <t>Influențe trim II</t>
  </si>
  <si>
    <t>Buget rectificat prin HCL nr. 47 din 27.06.2025</t>
  </si>
  <si>
    <t>Alte venituri din concesiuni li închirieri de către instituțiile publice</t>
  </si>
  <si>
    <t>36.02.</t>
  </si>
  <si>
    <t>Vărsăminte din secțiunea de funcționare pentru secțiunea de dezvoltare a bugetului local</t>
  </si>
  <si>
    <t>37.02.03</t>
  </si>
  <si>
    <t xml:space="preserve">Vărsăminte din secțiunea de funcționare </t>
  </si>
  <si>
    <t>37.02.04</t>
  </si>
  <si>
    <t>51.02</t>
  </si>
  <si>
    <t>5 persoane</t>
  </si>
  <si>
    <t>20.01.</t>
  </si>
  <si>
    <t>Încălzit, iluminat, forță motrică</t>
  </si>
  <si>
    <t>20.01.03</t>
  </si>
  <si>
    <t>Contribuţii ale administratiei publice locale la realizarea unor lucrări şi servicii de interes public local, în baza unor convenţii sau contracte de asociere</t>
  </si>
  <si>
    <t>20.19</t>
  </si>
  <si>
    <t xml:space="preserve">Plăți efectuate în anii precedenți și recuperate în anul curent </t>
  </si>
  <si>
    <t>Plăți efectuate în anii precedenți și recuperate în anul curent - secțiune de funcționare</t>
  </si>
  <si>
    <t>85.01.01</t>
  </si>
  <si>
    <t>61.02</t>
  </si>
  <si>
    <t>61.02.05</t>
  </si>
  <si>
    <t>20.13</t>
  </si>
  <si>
    <t>Îmvățământ secundar superior</t>
  </si>
  <si>
    <t>65.02.04.02</t>
  </si>
  <si>
    <t>Construcții „ Reabilitare energetică corp C1 Liceul Teoretic Tudor Arghezi”</t>
  </si>
  <si>
    <t>66.02</t>
  </si>
  <si>
    <t>66.02.08</t>
  </si>
  <si>
    <t>ASIGURĂRI ȘI ASISTENȚĂ SOCIALĂ</t>
  </si>
  <si>
    <t>68.02</t>
  </si>
  <si>
    <t>68.02.05.02</t>
  </si>
  <si>
    <t>Asistență socială pentru familii și copii</t>
  </si>
  <si>
    <t>Iluminat public și electrificări rurale</t>
  </si>
  <si>
    <t>70.02.06.</t>
  </si>
  <si>
    <t>Construcții „ Înființare capacitate de producere a energiei electrice produsă din surse regenerabile pentru autoconsum în cadrul UAT Oraș Tg Cărbunești</t>
  </si>
  <si>
    <t>71.01.01.</t>
  </si>
  <si>
    <t>CIORA CONSTANTIN-DOREL</t>
  </si>
  <si>
    <t>Anexa nr. 1 la HCL  nr. …....... din 27.05.2025</t>
  </si>
  <si>
    <t>Buget inițial aprobat prin HCL nr.18 din 26.03.2025</t>
  </si>
  <si>
    <t>Buget rectificat prin HCL nr. ....... din 27.05.2025</t>
  </si>
  <si>
    <t>Impozite și taxe pe proprietate</t>
  </si>
  <si>
    <t>07.02.</t>
  </si>
  <si>
    <t>Impozit și taxa pe clădiri de la persoane juridice</t>
  </si>
  <si>
    <t>07.02.01.02</t>
  </si>
  <si>
    <t>Venituri din prestări servicii și alte activități</t>
  </si>
  <si>
    <t>33.02.</t>
  </si>
  <si>
    <t>10.01</t>
  </si>
  <si>
    <t>Materiale și prestări de servicii ptr întreținere și funcționare</t>
  </si>
  <si>
    <t>Sume aferente persoanelor cu handicap neîncadrate</t>
  </si>
  <si>
    <t>59.40</t>
  </si>
  <si>
    <t>Învățământ preșcolar</t>
  </si>
  <si>
    <t>65.02.03.01</t>
  </si>
  <si>
    <t>Tichete de creșă și tichete sociale pentru grădiniță</t>
  </si>
  <si>
    <t>57.02.03</t>
  </si>
  <si>
    <t>Îmvățământ secundar inferior</t>
  </si>
  <si>
    <t>bunuri și servicii</t>
  </si>
  <si>
    <t>20.01</t>
  </si>
  <si>
    <t>Deplasări interne, detașări, transferări</t>
  </si>
  <si>
    <t>20.06.01</t>
  </si>
  <si>
    <t>Construcții „ Modernizare teren sport Școala Gimnazială nr. 1 George Uscătescu”</t>
  </si>
  <si>
    <t>Alte servicii auxiliare</t>
  </si>
  <si>
    <t>65.02.11.30</t>
  </si>
  <si>
    <t>Titlul 85 :</t>
  </si>
  <si>
    <t>70.02.06</t>
  </si>
  <si>
    <t>Plăți efectuate în anii precedenți și recuperate în anul curent - secțiune de dezvoltare</t>
  </si>
  <si>
    <t>85.01.02</t>
  </si>
  <si>
    <t>Drumuri și poduri</t>
  </si>
  <si>
    <t>Construcții „Reabilitare și  modernizare drum Zarafi”</t>
  </si>
  <si>
    <t xml:space="preserve">          ARDELEAN 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</si>
</sst>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sz val="10"/>
      <name val="Tahoma"/>
      <family val="2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.5"/>
      <color theme="1"/>
      <name val="Times New Roman"/>
      <family val="1"/>
    </font>
    <font>
      <b/>
      <i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i/>
      <sz val="10.5"/>
      <color indexed="8"/>
      <name val="Times New Roman"/>
      <family val="1"/>
    </font>
    <font>
      <i/>
      <sz val="10.5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B050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3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2" fontId="17" fillId="3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2" fontId="15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8" fillId="4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9" fontId="18" fillId="2" borderId="2" xfId="1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1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2" fillId="3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3" borderId="0" xfId="0" applyNumberFormat="1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49" fontId="8" fillId="2" borderId="2" xfId="1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49" fontId="19" fillId="4" borderId="2" xfId="1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1" fillId="4" borderId="2" xfId="0" applyFont="1" applyFill="1" applyBorder="1" applyAlignment="1">
      <alignment vertical="center" wrapText="1"/>
    </xf>
    <xf numFmtId="49" fontId="18" fillId="4" borderId="2" xfId="1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vertical="center" wrapText="1"/>
    </xf>
    <xf numFmtId="4" fontId="22" fillId="2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26" fillId="2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/>
    </xf>
    <xf numFmtId="4" fontId="24" fillId="2" borderId="2" xfId="0" applyNumberFormat="1" applyFont="1" applyFill="1" applyBorder="1" applyAlignment="1">
      <alignment horizontal="center" vertical="center" wrapText="1"/>
    </xf>
    <xf numFmtId="4" fontId="24" fillId="3" borderId="2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22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vertical="center"/>
    </xf>
    <xf numFmtId="14" fontId="3" fillId="4" borderId="0" xfId="1" applyNumberFormat="1" applyFont="1" applyFill="1" applyAlignment="1">
      <alignment vertical="center"/>
    </xf>
    <xf numFmtId="2" fontId="3" fillId="4" borderId="0" xfId="1" quotePrefix="1" applyNumberFormat="1" applyFont="1" applyFill="1" applyAlignment="1">
      <alignment horizontal="center" vertical="center"/>
    </xf>
    <xf numFmtId="4" fontId="27" fillId="2" borderId="2" xfId="0" applyNumberFormat="1" applyFont="1" applyFill="1" applyBorder="1" applyAlignment="1">
      <alignment horizontal="center"/>
    </xf>
    <xf numFmtId="2" fontId="27" fillId="0" borderId="2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4" fontId="25" fillId="0" borderId="5" xfId="0" applyNumberFormat="1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9" fontId="18" fillId="2" borderId="2" xfId="1" applyNumberFormat="1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49" fontId="18" fillId="3" borderId="2" xfId="1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horizontal="center" vertical="center"/>
    </xf>
    <xf numFmtId="49" fontId="19" fillId="3" borderId="2" xfId="1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49" fontId="19" fillId="4" borderId="2" xfId="1" applyNumberFormat="1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4" fontId="31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/>
    </xf>
    <xf numFmtId="4" fontId="32" fillId="2" borderId="0" xfId="0" applyNumberFormat="1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49" fontId="33" fillId="2" borderId="2" xfId="1" applyNumberFormat="1" applyFont="1" applyFill="1" applyBorder="1" applyAlignment="1">
      <alignment vertical="center"/>
    </xf>
    <xf numFmtId="4" fontId="33" fillId="2" borderId="2" xfId="0" applyNumberFormat="1" applyFont="1" applyFill="1" applyBorder="1" applyAlignment="1">
      <alignment horizontal="center" vertical="center" wrapText="1"/>
    </xf>
    <xf numFmtId="4" fontId="33" fillId="2" borderId="2" xfId="0" applyNumberFormat="1" applyFont="1" applyFill="1" applyBorder="1" applyAlignment="1">
      <alignment horizontal="center" vertical="center"/>
    </xf>
    <xf numFmtId="4" fontId="33" fillId="2" borderId="0" xfId="0" applyNumberFormat="1" applyFont="1" applyFill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/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3" fillId="0" borderId="2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32" fillId="4" borderId="2" xfId="1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49" fontId="8" fillId="3" borderId="2" xfId="1" applyNumberFormat="1" applyFont="1" applyFill="1" applyBorder="1" applyAlignment="1">
      <alignment horizontal="center" vertical="center"/>
    </xf>
    <xf numFmtId="4" fontId="22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9" fillId="3" borderId="2" xfId="1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38" fillId="0" borderId="0" xfId="0" applyFont="1"/>
  </cellXfs>
  <cellStyles count="2">
    <cellStyle name="Normal" xfId="0" builtinId="0"/>
    <cellStyle name="Normal_Machete buget 99" xfId="1" xr:uid="{D85D6FE5-8AC8-4DC3-AD06-F42EB898C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7FFB-B3AF-4E83-9A5A-6E179483362E}">
  <dimension ref="A1:R1105"/>
  <sheetViews>
    <sheetView tabSelected="1" view="pageBreakPreview" topLeftCell="A7" zoomScaleSheetLayoutView="100" workbookViewId="0">
      <selection activeCell="I22" sqref="I22"/>
    </sheetView>
  </sheetViews>
  <sheetFormatPr defaultRowHeight="15" x14ac:dyDescent="0.25"/>
  <cols>
    <col min="1" max="1" width="4.28515625" customWidth="1"/>
    <col min="2" max="2" width="58.140625" customWidth="1"/>
    <col min="3" max="3" width="13.5703125" customWidth="1"/>
    <col min="4" max="4" width="14.42578125" customWidth="1"/>
    <col min="5" max="5" width="8.42578125" customWidth="1"/>
    <col min="6" max="6" width="15.42578125" style="3" customWidth="1"/>
    <col min="7" max="7" width="16.1406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6" ht="15.75" x14ac:dyDescent="0.25">
      <c r="A1" s="1" t="s">
        <v>0</v>
      </c>
      <c r="B1" s="1"/>
      <c r="C1" s="2" t="s">
        <v>1</v>
      </c>
      <c r="D1" s="2"/>
      <c r="E1" s="3"/>
      <c r="F1"/>
    </row>
    <row r="2" spans="1:6" ht="15.75" x14ac:dyDescent="0.25">
      <c r="A2" s="1" t="s">
        <v>2</v>
      </c>
      <c r="B2" s="1"/>
      <c r="C2" s="2"/>
    </row>
    <row r="3" spans="1:6" ht="15.75" x14ac:dyDescent="0.25">
      <c r="A3" s="1" t="s">
        <v>3</v>
      </c>
      <c r="B3" s="1"/>
      <c r="C3" s="2"/>
      <c r="D3" s="2"/>
      <c r="E3" s="2"/>
    </row>
    <row r="4" spans="1:6" ht="24.75" customHeight="1" x14ac:dyDescent="0.25">
      <c r="A4" s="4" t="s">
        <v>4</v>
      </c>
      <c r="B4" s="4"/>
      <c r="C4" s="4"/>
      <c r="D4" s="4"/>
      <c r="E4" s="4"/>
      <c r="F4" s="4"/>
    </row>
    <row r="5" spans="1:6" ht="18.75" x14ac:dyDescent="0.3">
      <c r="A5" s="2"/>
      <c r="B5" s="5"/>
      <c r="C5" s="6"/>
      <c r="D5" s="6"/>
      <c r="E5" s="6"/>
      <c r="F5" s="6" t="s">
        <v>5</v>
      </c>
    </row>
    <row r="6" spans="1:6" ht="36" x14ac:dyDescent="0.25">
      <c r="A6" s="7" t="s">
        <v>6</v>
      </c>
      <c r="B6" s="8" t="s">
        <v>7</v>
      </c>
      <c r="C6" s="9" t="s">
        <v>8</v>
      </c>
      <c r="D6" s="10" t="s">
        <v>9</v>
      </c>
      <c r="E6" s="11" t="s">
        <v>10</v>
      </c>
      <c r="F6" s="10" t="s">
        <v>11</v>
      </c>
    </row>
    <row r="7" spans="1:6" x14ac:dyDescent="0.25">
      <c r="A7" s="12" t="s">
        <v>12</v>
      </c>
      <c r="B7" s="13" t="s">
        <v>13</v>
      </c>
      <c r="C7" s="14">
        <v>102</v>
      </c>
      <c r="D7" s="15">
        <v>29129.96</v>
      </c>
      <c r="E7" s="16">
        <f>E11+E9</f>
        <v>48.69</v>
      </c>
      <c r="F7" s="17">
        <f>D7+E7</f>
        <v>29178.649999999998</v>
      </c>
    </row>
    <row r="8" spans="1:6" x14ac:dyDescent="0.25">
      <c r="A8" s="18"/>
      <c r="B8" s="19"/>
      <c r="C8" s="20"/>
      <c r="D8" s="21"/>
      <c r="E8" s="21"/>
      <c r="F8" s="21"/>
    </row>
    <row r="9" spans="1:6" x14ac:dyDescent="0.25">
      <c r="A9" s="18"/>
      <c r="B9" s="19" t="s">
        <v>14</v>
      </c>
      <c r="C9" s="20">
        <v>3302</v>
      </c>
      <c r="D9" s="21">
        <f>D10</f>
        <v>382.1</v>
      </c>
      <c r="E9" s="21">
        <f t="shared" ref="E9:F9" si="0">E10</f>
        <v>7</v>
      </c>
      <c r="F9" s="21">
        <f t="shared" si="0"/>
        <v>389.1</v>
      </c>
    </row>
    <row r="10" spans="1:6" x14ac:dyDescent="0.25">
      <c r="A10" s="22"/>
      <c r="B10" s="23" t="s">
        <v>15</v>
      </c>
      <c r="C10" s="24">
        <v>330250</v>
      </c>
      <c r="D10" s="25">
        <v>382.1</v>
      </c>
      <c r="E10" s="26">
        <v>7</v>
      </c>
      <c r="F10" s="27">
        <f>D10+E10</f>
        <v>389.1</v>
      </c>
    </row>
    <row r="11" spans="1:6" x14ac:dyDescent="0.25">
      <c r="A11" s="18"/>
      <c r="B11" s="19" t="s">
        <v>16</v>
      </c>
      <c r="C11" s="20">
        <v>3902</v>
      </c>
      <c r="D11" s="28">
        <v>202.84</v>
      </c>
      <c r="E11" s="29">
        <f>E12</f>
        <v>41.69</v>
      </c>
      <c r="F11" s="21">
        <f>F12</f>
        <v>244.53</v>
      </c>
    </row>
    <row r="12" spans="1:6" x14ac:dyDescent="0.25">
      <c r="A12" s="30"/>
      <c r="B12" s="31" t="s">
        <v>17</v>
      </c>
      <c r="C12" s="30">
        <v>390207</v>
      </c>
      <c r="D12" s="32">
        <v>202.84</v>
      </c>
      <c r="E12" s="33">
        <v>41.69</v>
      </c>
      <c r="F12" s="34">
        <f>SUM(D12:E12)</f>
        <v>244.53</v>
      </c>
    </row>
    <row r="13" spans="1:6" x14ac:dyDescent="0.25">
      <c r="A13" s="35"/>
      <c r="B13" s="36"/>
      <c r="C13" s="2"/>
      <c r="D13" s="37"/>
      <c r="E13" s="38"/>
      <c r="F13" s="38"/>
    </row>
    <row r="14" spans="1:6" ht="36" x14ac:dyDescent="0.25">
      <c r="A14" s="39" t="s">
        <v>18</v>
      </c>
      <c r="B14" s="40" t="s">
        <v>19</v>
      </c>
      <c r="C14" s="41" t="s">
        <v>8</v>
      </c>
      <c r="D14" s="10" t="s">
        <v>9</v>
      </c>
      <c r="E14" s="11" t="s">
        <v>10</v>
      </c>
      <c r="F14" s="10" t="s">
        <v>11</v>
      </c>
    </row>
    <row r="15" spans="1:6" x14ac:dyDescent="0.25">
      <c r="A15" s="42"/>
      <c r="B15" s="43" t="s">
        <v>20</v>
      </c>
      <c r="C15" s="44">
        <v>5002</v>
      </c>
      <c r="D15" s="45">
        <v>32567.7</v>
      </c>
      <c r="E15" s="46">
        <f>E20+E26+E58+E63</f>
        <v>48.69</v>
      </c>
      <c r="F15" s="46">
        <f>D15+E15</f>
        <v>32616.39</v>
      </c>
    </row>
    <row r="16" spans="1:6" x14ac:dyDescent="0.25">
      <c r="A16" s="39"/>
      <c r="B16" s="40" t="s">
        <v>21</v>
      </c>
      <c r="C16" s="47">
        <v>9802</v>
      </c>
      <c r="D16" s="48">
        <v>-3437.74</v>
      </c>
      <c r="E16" s="49"/>
      <c r="F16" s="48">
        <f>D16</f>
        <v>-3437.74</v>
      </c>
    </row>
    <row r="17" spans="1:6" x14ac:dyDescent="0.25">
      <c r="A17" s="39"/>
      <c r="B17" s="40"/>
      <c r="C17" s="47"/>
      <c r="D17" s="48"/>
      <c r="E17" s="49"/>
      <c r="F17" s="48"/>
    </row>
    <row r="18" spans="1:6" x14ac:dyDescent="0.25">
      <c r="A18" s="42"/>
      <c r="B18" s="43" t="s">
        <v>22</v>
      </c>
      <c r="C18" s="44"/>
      <c r="D18" s="50">
        <f>D15+D16</f>
        <v>29129.96</v>
      </c>
      <c r="E18" s="46">
        <f>E15</f>
        <v>48.69</v>
      </c>
      <c r="F18" s="46">
        <f>D18+E18</f>
        <v>29178.649999999998</v>
      </c>
    </row>
    <row r="19" spans="1:6" x14ac:dyDescent="0.25">
      <c r="A19" s="39"/>
      <c r="B19" s="40"/>
      <c r="C19" s="47"/>
      <c r="D19" s="51"/>
      <c r="E19" s="49"/>
      <c r="F19" s="49"/>
    </row>
    <row r="20" spans="1:6" x14ac:dyDescent="0.25">
      <c r="A20" s="42"/>
      <c r="B20" s="43" t="s">
        <v>23</v>
      </c>
      <c r="C20" s="52">
        <v>51.02</v>
      </c>
      <c r="D20" s="50">
        <v>6777.1</v>
      </c>
      <c r="E20" s="46">
        <f>E21</f>
        <v>-15.1</v>
      </c>
      <c r="F20" s="50">
        <f>SUM(D20:E20)</f>
        <v>6762</v>
      </c>
    </row>
    <row r="21" spans="1:6" x14ac:dyDescent="0.25">
      <c r="A21" s="42"/>
      <c r="B21" s="43" t="s">
        <v>24</v>
      </c>
      <c r="C21" s="52">
        <v>51020103</v>
      </c>
      <c r="D21" s="50">
        <v>6777.1</v>
      </c>
      <c r="E21" s="46">
        <f>E22</f>
        <v>-15.1</v>
      </c>
      <c r="F21" s="46">
        <f>SUM(D21:E21)</f>
        <v>6762</v>
      </c>
    </row>
    <row r="22" spans="1:6" x14ac:dyDescent="0.25">
      <c r="A22" s="53"/>
      <c r="B22" s="54" t="s">
        <v>25</v>
      </c>
      <c r="C22" s="55" t="s">
        <v>26</v>
      </c>
      <c r="D22" s="56">
        <v>1588.91</v>
      </c>
      <c r="E22" s="56">
        <f>E23</f>
        <v>-15.1</v>
      </c>
      <c r="F22" s="56">
        <f>SUM(D22:E22)</f>
        <v>1573.8100000000002</v>
      </c>
    </row>
    <row r="23" spans="1:6" x14ac:dyDescent="0.25">
      <c r="A23" s="53"/>
      <c r="B23" s="54" t="s">
        <v>27</v>
      </c>
      <c r="C23" s="55">
        <v>2030</v>
      </c>
      <c r="D23" s="57">
        <v>451.85</v>
      </c>
      <c r="E23" s="56">
        <f>E24</f>
        <v>-15.1</v>
      </c>
      <c r="F23" s="57">
        <f>SUM(D23:E23)</f>
        <v>436.75</v>
      </c>
    </row>
    <row r="24" spans="1:6" x14ac:dyDescent="0.25">
      <c r="A24" s="58"/>
      <c r="B24" s="59" t="s">
        <v>28</v>
      </c>
      <c r="C24" s="30">
        <v>203030</v>
      </c>
      <c r="D24" s="60">
        <v>441.25</v>
      </c>
      <c r="E24" s="61">
        <v>-15.1</v>
      </c>
      <c r="F24" s="61">
        <f>SUM(D24:E24)</f>
        <v>426.15</v>
      </c>
    </row>
    <row r="25" spans="1:6" x14ac:dyDescent="0.25">
      <c r="A25" s="39"/>
      <c r="B25" s="40"/>
      <c r="C25" s="62"/>
      <c r="D25" s="51"/>
      <c r="E25" s="49"/>
      <c r="F25" s="49"/>
    </row>
    <row r="26" spans="1:6" x14ac:dyDescent="0.25">
      <c r="A26" s="39"/>
      <c r="B26" s="40" t="s">
        <v>29</v>
      </c>
      <c r="C26" s="62">
        <v>65.02</v>
      </c>
      <c r="D26" s="48">
        <v>4473.1400000000003</v>
      </c>
      <c r="E26" s="49">
        <f>E27</f>
        <v>7</v>
      </c>
      <c r="F26" s="49">
        <f t="shared" ref="F26:F29" si="1">SUM(D26:E26)</f>
        <v>4480.1400000000003</v>
      </c>
    </row>
    <row r="27" spans="1:6" x14ac:dyDescent="0.25">
      <c r="A27" s="39"/>
      <c r="B27" s="40" t="s">
        <v>30</v>
      </c>
      <c r="C27" s="62" t="s">
        <v>31</v>
      </c>
      <c r="D27" s="48">
        <v>98</v>
      </c>
      <c r="E27" s="49">
        <f>E44</f>
        <v>7</v>
      </c>
      <c r="F27" s="49">
        <f>SUM(D27:E27)</f>
        <v>105</v>
      </c>
    </row>
    <row r="28" spans="1:6" x14ac:dyDescent="0.25">
      <c r="A28" s="39"/>
      <c r="B28" s="40" t="s">
        <v>25</v>
      </c>
      <c r="C28" s="62" t="s">
        <v>26</v>
      </c>
      <c r="D28" s="48">
        <v>1084</v>
      </c>
      <c r="E28" s="49">
        <f>E29</f>
        <v>0</v>
      </c>
      <c r="F28" s="49">
        <f t="shared" si="1"/>
        <v>1084</v>
      </c>
    </row>
    <row r="29" spans="1:6" x14ac:dyDescent="0.25">
      <c r="A29" s="53"/>
      <c r="B29" s="54" t="s">
        <v>32</v>
      </c>
      <c r="C29" s="55">
        <v>65020401</v>
      </c>
      <c r="D29" s="63">
        <v>1500.03</v>
      </c>
      <c r="E29" s="56">
        <f>E30</f>
        <v>0</v>
      </c>
      <c r="F29" s="56">
        <f t="shared" si="1"/>
        <v>1500.03</v>
      </c>
    </row>
    <row r="30" spans="1:6" x14ac:dyDescent="0.25">
      <c r="A30" s="53"/>
      <c r="B30" s="54" t="s">
        <v>25</v>
      </c>
      <c r="C30" s="55" t="s">
        <v>26</v>
      </c>
      <c r="D30" s="63">
        <v>485.5</v>
      </c>
      <c r="E30" s="56">
        <f>E31+E36+E38+E39+E40</f>
        <v>0</v>
      </c>
      <c r="F30" s="56">
        <f>SUM(D30:E30)</f>
        <v>485.5</v>
      </c>
    </row>
    <row r="31" spans="1:6" x14ac:dyDescent="0.25">
      <c r="A31" s="58"/>
      <c r="B31" s="54" t="s">
        <v>25</v>
      </c>
      <c r="C31" s="55">
        <v>2001</v>
      </c>
      <c r="D31" s="63">
        <v>417.5</v>
      </c>
      <c r="E31" s="56">
        <f>E32+E33+E34+E35</f>
        <v>3.5</v>
      </c>
      <c r="F31" s="56">
        <f>SUM(D31:E31)</f>
        <v>421</v>
      </c>
    </row>
    <row r="32" spans="1:6" x14ac:dyDescent="0.25">
      <c r="A32" s="58"/>
      <c r="B32" s="59" t="s">
        <v>33</v>
      </c>
      <c r="C32" s="30">
        <v>200101</v>
      </c>
      <c r="D32" s="64">
        <v>10</v>
      </c>
      <c r="E32" s="61">
        <v>10</v>
      </c>
      <c r="F32" s="61">
        <f>D32+E32</f>
        <v>20</v>
      </c>
    </row>
    <row r="33" spans="1:6" x14ac:dyDescent="0.25">
      <c r="A33" s="58"/>
      <c r="B33" s="59" t="s">
        <v>34</v>
      </c>
      <c r="C33" s="30">
        <v>200102</v>
      </c>
      <c r="D33" s="64">
        <v>15</v>
      </c>
      <c r="E33" s="61">
        <v>11</v>
      </c>
      <c r="F33" s="61">
        <f t="shared" ref="F33:F35" si="2">D33+E33</f>
        <v>26</v>
      </c>
    </row>
    <row r="34" spans="1:6" x14ac:dyDescent="0.25">
      <c r="A34" s="58"/>
      <c r="B34" s="59" t="s">
        <v>35</v>
      </c>
      <c r="C34" s="30">
        <v>200103</v>
      </c>
      <c r="D34" s="64">
        <v>380</v>
      </c>
      <c r="E34" s="61">
        <v>-50</v>
      </c>
      <c r="F34" s="61">
        <f t="shared" si="2"/>
        <v>330</v>
      </c>
    </row>
    <row r="35" spans="1:6" x14ac:dyDescent="0.25">
      <c r="A35" s="58"/>
      <c r="B35" s="59" t="s">
        <v>36</v>
      </c>
      <c r="C35" s="30">
        <v>200105</v>
      </c>
      <c r="D35" s="64">
        <v>12.5</v>
      </c>
      <c r="E35" s="61">
        <v>32.5</v>
      </c>
      <c r="F35" s="61">
        <f t="shared" si="2"/>
        <v>45</v>
      </c>
    </row>
    <row r="36" spans="1:6" x14ac:dyDescent="0.25">
      <c r="A36" s="53"/>
      <c r="B36" s="65" t="s">
        <v>37</v>
      </c>
      <c r="C36" s="55">
        <v>2005</v>
      </c>
      <c r="D36" s="63">
        <v>20</v>
      </c>
      <c r="E36" s="56">
        <f>E37</f>
        <v>10</v>
      </c>
      <c r="F36" s="56">
        <f>SUM(D36:E36)</f>
        <v>30</v>
      </c>
    </row>
    <row r="37" spans="1:6" x14ac:dyDescent="0.25">
      <c r="A37" s="58"/>
      <c r="B37" s="59" t="s">
        <v>38</v>
      </c>
      <c r="C37" s="30">
        <v>200530</v>
      </c>
      <c r="D37" s="64">
        <v>20</v>
      </c>
      <c r="E37" s="61">
        <v>10</v>
      </c>
      <c r="F37" s="61">
        <f>SUM(D37:E37)</f>
        <v>30</v>
      </c>
    </row>
    <row r="38" spans="1:6" x14ac:dyDescent="0.25">
      <c r="A38" s="58"/>
      <c r="B38" s="54" t="s">
        <v>39</v>
      </c>
      <c r="C38" s="55">
        <v>2013</v>
      </c>
      <c r="D38" s="63">
        <v>13.5</v>
      </c>
      <c r="E38" s="56">
        <v>-3.5</v>
      </c>
      <c r="F38" s="56">
        <f>SUM(D38:E38)</f>
        <v>10</v>
      </c>
    </row>
    <row r="39" spans="1:6" x14ac:dyDescent="0.25">
      <c r="A39" s="58"/>
      <c r="B39" s="54" t="s">
        <v>40</v>
      </c>
      <c r="C39" s="55">
        <v>2014</v>
      </c>
      <c r="D39" s="63">
        <v>15</v>
      </c>
      <c r="E39" s="56">
        <v>-5</v>
      </c>
      <c r="F39" s="56">
        <f t="shared" ref="F39:F40" si="3">SUM(D39:E39)</f>
        <v>10</v>
      </c>
    </row>
    <row r="40" spans="1:6" x14ac:dyDescent="0.25">
      <c r="A40" s="53"/>
      <c r="B40" s="54" t="s">
        <v>27</v>
      </c>
      <c r="C40" s="55">
        <v>2030</v>
      </c>
      <c r="D40" s="63">
        <v>19.5</v>
      </c>
      <c r="E40" s="56">
        <v>-5</v>
      </c>
      <c r="F40" s="56">
        <f t="shared" si="3"/>
        <v>14.5</v>
      </c>
    </row>
    <row r="41" spans="1:6" x14ac:dyDescent="0.25">
      <c r="A41" s="58"/>
      <c r="B41" s="59" t="s">
        <v>28</v>
      </c>
      <c r="C41" s="30">
        <v>203030</v>
      </c>
      <c r="D41" s="64">
        <v>19.5</v>
      </c>
      <c r="E41" s="61">
        <v>-5</v>
      </c>
      <c r="F41" s="61">
        <f>SUM(D41:E41)</f>
        <v>14.5</v>
      </c>
    </row>
    <row r="42" spans="1:6" x14ac:dyDescent="0.25">
      <c r="A42" s="58"/>
      <c r="B42" s="66"/>
      <c r="C42" s="30"/>
      <c r="D42" s="64"/>
      <c r="E42" s="61"/>
      <c r="F42" s="61"/>
    </row>
    <row r="43" spans="1:6" x14ac:dyDescent="0.25">
      <c r="A43" s="39"/>
      <c r="B43" s="40" t="s">
        <v>41</v>
      </c>
      <c r="C43" s="62">
        <v>65020402</v>
      </c>
      <c r="D43" s="48">
        <v>2557.66</v>
      </c>
      <c r="E43" s="49">
        <f>E44</f>
        <v>7</v>
      </c>
      <c r="F43" s="49">
        <f>SUM(D43:E43)</f>
        <v>2564.66</v>
      </c>
    </row>
    <row r="44" spans="1:6" x14ac:dyDescent="0.25">
      <c r="A44" s="53"/>
      <c r="B44" s="54" t="s">
        <v>30</v>
      </c>
      <c r="C44" s="55" t="s">
        <v>42</v>
      </c>
      <c r="D44" s="63">
        <f>D45</f>
        <v>30</v>
      </c>
      <c r="E44" s="63">
        <f t="shared" ref="E44:F44" si="4">E45</f>
        <v>7</v>
      </c>
      <c r="F44" s="63">
        <f t="shared" si="4"/>
        <v>37</v>
      </c>
    </row>
    <row r="45" spans="1:6" x14ac:dyDescent="0.25">
      <c r="A45" s="58"/>
      <c r="B45" s="67" t="s">
        <v>43</v>
      </c>
      <c r="C45" s="30">
        <v>100115</v>
      </c>
      <c r="D45" s="64">
        <v>30</v>
      </c>
      <c r="E45" s="61">
        <v>7</v>
      </c>
      <c r="F45" s="61">
        <f>SUM(D45:E45)</f>
        <v>37</v>
      </c>
    </row>
    <row r="46" spans="1:6" x14ac:dyDescent="0.25">
      <c r="A46" s="53"/>
      <c r="B46" s="54" t="s">
        <v>44</v>
      </c>
      <c r="C46" s="55" t="s">
        <v>45</v>
      </c>
      <c r="D46" s="63">
        <v>340</v>
      </c>
      <c r="E46" s="63">
        <f>E48+E49+E50+E51+E52+E53+E54+E56</f>
        <v>0</v>
      </c>
      <c r="F46" s="63">
        <f>SUM(D46:E46)</f>
        <v>340</v>
      </c>
    </row>
    <row r="47" spans="1:6" x14ac:dyDescent="0.25">
      <c r="A47" s="53"/>
      <c r="B47" s="54" t="s">
        <v>44</v>
      </c>
      <c r="C47" s="55">
        <v>2001</v>
      </c>
      <c r="D47" s="63">
        <v>306</v>
      </c>
      <c r="E47" s="63">
        <f>E48+E49+E50+E51+E52</f>
        <v>2</v>
      </c>
      <c r="F47" s="63">
        <f>SUM(D47:E47)</f>
        <v>308</v>
      </c>
    </row>
    <row r="48" spans="1:6" x14ac:dyDescent="0.25">
      <c r="A48" s="58"/>
      <c r="B48" s="59" t="s">
        <v>35</v>
      </c>
      <c r="C48" s="30">
        <v>200103</v>
      </c>
      <c r="D48" s="64">
        <v>180</v>
      </c>
      <c r="E48" s="61">
        <v>23</v>
      </c>
      <c r="F48" s="61">
        <f>SUM(D48:E48)</f>
        <v>203</v>
      </c>
    </row>
    <row r="49" spans="1:6" x14ac:dyDescent="0.25">
      <c r="A49" s="58"/>
      <c r="B49" s="67" t="s">
        <v>46</v>
      </c>
      <c r="C49" s="30">
        <v>200104</v>
      </c>
      <c r="D49" s="60">
        <v>32</v>
      </c>
      <c r="E49" s="61">
        <v>-8</v>
      </c>
      <c r="F49" s="61">
        <f t="shared" ref="F49:F53" si="5">SUM(D49:E49)</f>
        <v>24</v>
      </c>
    </row>
    <row r="50" spans="1:6" x14ac:dyDescent="0.25">
      <c r="A50" s="68"/>
      <c r="B50" s="69" t="s">
        <v>47</v>
      </c>
      <c r="C50" s="70">
        <v>200108</v>
      </c>
      <c r="D50" s="71">
        <v>15</v>
      </c>
      <c r="E50" s="71">
        <v>-5</v>
      </c>
      <c r="F50" s="61">
        <f t="shared" si="5"/>
        <v>10</v>
      </c>
    </row>
    <row r="51" spans="1:6" x14ac:dyDescent="0.25">
      <c r="A51" s="68"/>
      <c r="B51" s="69" t="s">
        <v>48</v>
      </c>
      <c r="C51" s="70">
        <v>200109</v>
      </c>
      <c r="D51" s="71">
        <v>40</v>
      </c>
      <c r="E51" s="71">
        <v>-7</v>
      </c>
      <c r="F51" s="61">
        <f t="shared" si="5"/>
        <v>33</v>
      </c>
    </row>
    <row r="52" spans="1:6" x14ac:dyDescent="0.25">
      <c r="A52" s="72"/>
      <c r="B52" s="67" t="s">
        <v>49</v>
      </c>
      <c r="C52" s="30">
        <v>200130</v>
      </c>
      <c r="D52" s="64">
        <v>25</v>
      </c>
      <c r="E52" s="64">
        <v>-1</v>
      </c>
      <c r="F52" s="61">
        <f t="shared" si="5"/>
        <v>24</v>
      </c>
    </row>
    <row r="53" spans="1:6" x14ac:dyDescent="0.25">
      <c r="A53" s="53"/>
      <c r="B53" s="54" t="s">
        <v>39</v>
      </c>
      <c r="C53" s="73">
        <v>2013</v>
      </c>
      <c r="D53" s="63">
        <v>3</v>
      </c>
      <c r="E53" s="63">
        <v>-2</v>
      </c>
      <c r="F53" s="56">
        <f t="shared" si="5"/>
        <v>1</v>
      </c>
    </row>
    <row r="54" spans="1:6" x14ac:dyDescent="0.25">
      <c r="A54" s="53"/>
      <c r="B54" s="54" t="s">
        <v>40</v>
      </c>
      <c r="C54" s="73">
        <v>2014</v>
      </c>
      <c r="D54" s="63">
        <v>12</v>
      </c>
      <c r="E54" s="63">
        <v>-5</v>
      </c>
      <c r="F54" s="74">
        <f>SUM(D54:E54)</f>
        <v>7</v>
      </c>
    </row>
    <row r="55" spans="1:6" x14ac:dyDescent="0.25">
      <c r="A55" s="53"/>
      <c r="B55" s="54" t="s">
        <v>27</v>
      </c>
      <c r="C55" s="73">
        <v>2030</v>
      </c>
      <c r="D55" s="63">
        <f>D56</f>
        <v>5</v>
      </c>
      <c r="E55" s="63">
        <f t="shared" ref="E55:F55" si="6">E56</f>
        <v>5</v>
      </c>
      <c r="F55" s="63">
        <f t="shared" si="6"/>
        <v>10</v>
      </c>
    </row>
    <row r="56" spans="1:6" x14ac:dyDescent="0.25">
      <c r="A56" s="58"/>
      <c r="B56" s="67" t="s">
        <v>28</v>
      </c>
      <c r="C56" s="75">
        <v>203030</v>
      </c>
      <c r="D56" s="64">
        <v>5</v>
      </c>
      <c r="E56" s="64">
        <v>5</v>
      </c>
      <c r="F56" s="71">
        <f>SUM(D56:E56)</f>
        <v>10</v>
      </c>
    </row>
    <row r="57" spans="1:6" x14ac:dyDescent="0.25">
      <c r="A57" s="58"/>
      <c r="B57" s="59"/>
      <c r="C57" s="30"/>
      <c r="D57" s="64"/>
      <c r="E57" s="64"/>
      <c r="F57" s="64"/>
    </row>
    <row r="58" spans="1:6" x14ac:dyDescent="0.25">
      <c r="A58" s="39"/>
      <c r="B58" s="76" t="s">
        <v>50</v>
      </c>
      <c r="C58" s="62">
        <v>68.02</v>
      </c>
      <c r="D58" s="48">
        <v>4880.3599999999997</v>
      </c>
      <c r="E58" s="48">
        <f>E59</f>
        <v>15.1</v>
      </c>
      <c r="F58" s="48">
        <f>SUM(D58:E58)</f>
        <v>4895.46</v>
      </c>
    </row>
    <row r="59" spans="1:6" x14ac:dyDescent="0.25">
      <c r="A59" s="39"/>
      <c r="B59" s="76" t="s">
        <v>51</v>
      </c>
      <c r="C59" s="62">
        <v>68020502</v>
      </c>
      <c r="D59" s="48">
        <v>4205.9799999999996</v>
      </c>
      <c r="E59" s="48">
        <f>E60</f>
        <v>15.1</v>
      </c>
      <c r="F59" s="48">
        <f>SUM(D59:E59)</f>
        <v>4221.08</v>
      </c>
    </row>
    <row r="60" spans="1:6" x14ac:dyDescent="0.25">
      <c r="A60" s="39"/>
      <c r="B60" s="65" t="s">
        <v>52</v>
      </c>
      <c r="C60" s="55" t="s">
        <v>53</v>
      </c>
      <c r="D60" s="63">
        <f>D61</f>
        <v>2097.5</v>
      </c>
      <c r="E60" s="63">
        <f t="shared" ref="E60:F60" si="7">E61</f>
        <v>15.1</v>
      </c>
      <c r="F60" s="63">
        <f t="shared" si="7"/>
        <v>2112.6</v>
      </c>
    </row>
    <row r="61" spans="1:6" x14ac:dyDescent="0.25">
      <c r="A61" s="58"/>
      <c r="B61" s="59" t="s">
        <v>54</v>
      </c>
      <c r="C61" s="30">
        <v>570201</v>
      </c>
      <c r="D61" s="64">
        <v>2097.5</v>
      </c>
      <c r="E61" s="64">
        <v>15.1</v>
      </c>
      <c r="F61" s="64">
        <f>SUM(D61:E61)</f>
        <v>2112.6</v>
      </c>
    </row>
    <row r="62" spans="1:6" x14ac:dyDescent="0.25">
      <c r="A62" s="58"/>
      <c r="B62" s="59"/>
      <c r="C62" s="30"/>
      <c r="D62" s="64"/>
      <c r="E62" s="64"/>
      <c r="F62" s="64"/>
    </row>
    <row r="63" spans="1:6" x14ac:dyDescent="0.25">
      <c r="A63" s="53"/>
      <c r="B63" s="77" t="s">
        <v>55</v>
      </c>
      <c r="C63" s="78" t="s">
        <v>56</v>
      </c>
      <c r="D63" s="79">
        <v>7452.54</v>
      </c>
      <c r="E63" s="79">
        <f>E64</f>
        <v>41.69</v>
      </c>
      <c r="F63" s="80">
        <f>SUM(D63:E63)</f>
        <v>7494.23</v>
      </c>
    </row>
    <row r="64" spans="1:6" x14ac:dyDescent="0.25">
      <c r="A64" s="68"/>
      <c r="B64" s="67" t="s">
        <v>57</v>
      </c>
      <c r="C64" s="81" t="s">
        <v>58</v>
      </c>
      <c r="D64" s="71">
        <v>638.03</v>
      </c>
      <c r="E64" s="71">
        <f>E65</f>
        <v>41.69</v>
      </c>
      <c r="F64" s="71">
        <f>SUM(D64:E64)</f>
        <v>679.72</v>
      </c>
    </row>
    <row r="65" spans="1:6" x14ac:dyDescent="0.25">
      <c r="A65" s="39"/>
      <c r="B65" s="54" t="s">
        <v>59</v>
      </c>
      <c r="C65" s="82">
        <v>700207</v>
      </c>
      <c r="D65" s="83">
        <v>200</v>
      </c>
      <c r="E65" s="83">
        <f>E66</f>
        <v>41.69</v>
      </c>
      <c r="F65" s="83">
        <f>SUM(D65:E65)</f>
        <v>241.69</v>
      </c>
    </row>
    <row r="66" spans="1:6" x14ac:dyDescent="0.25">
      <c r="A66" s="39"/>
      <c r="B66" s="54" t="s">
        <v>57</v>
      </c>
      <c r="C66" s="82" t="s">
        <v>58</v>
      </c>
      <c r="D66" s="83">
        <v>200</v>
      </c>
      <c r="E66" s="83">
        <f>E67</f>
        <v>41.69</v>
      </c>
      <c r="F66" s="83">
        <f t="shared" ref="F66:F67" si="8">SUM(D66:E66)</f>
        <v>241.69</v>
      </c>
    </row>
    <row r="67" spans="1:6" x14ac:dyDescent="0.25">
      <c r="A67" s="39"/>
      <c r="B67" s="54" t="s">
        <v>60</v>
      </c>
      <c r="C67" s="82">
        <v>7101</v>
      </c>
      <c r="D67" s="83">
        <v>200</v>
      </c>
      <c r="E67" s="83">
        <f>E68</f>
        <v>41.69</v>
      </c>
      <c r="F67" s="83">
        <f t="shared" si="8"/>
        <v>241.69</v>
      </c>
    </row>
    <row r="68" spans="1:6" ht="38.25" x14ac:dyDescent="0.25">
      <c r="A68" s="53"/>
      <c r="B68" s="59" t="s">
        <v>61</v>
      </c>
      <c r="C68" s="81">
        <v>710101</v>
      </c>
      <c r="D68" s="61">
        <v>200</v>
      </c>
      <c r="E68" s="84">
        <v>41.69</v>
      </c>
      <c r="F68" s="84">
        <f>SUM(D68:E68)</f>
        <v>241.69</v>
      </c>
    </row>
    <row r="71" spans="1:6" x14ac:dyDescent="0.25">
      <c r="B71" s="3" t="s">
        <v>62</v>
      </c>
      <c r="C71" s="3"/>
      <c r="D71" s="3"/>
      <c r="E71" s="2" t="s">
        <v>63</v>
      </c>
      <c r="F71" s="2"/>
    </row>
    <row r="72" spans="1:6" x14ac:dyDescent="0.25">
      <c r="B72" s="3" t="s">
        <v>64</v>
      </c>
      <c r="C72" s="3"/>
      <c r="D72" s="3"/>
      <c r="E72" s="2" t="s">
        <v>65</v>
      </c>
      <c r="F72" s="2"/>
    </row>
    <row r="134" spans="1:6" ht="15.75" x14ac:dyDescent="0.25">
      <c r="A134" s="1" t="s">
        <v>0</v>
      </c>
      <c r="B134" s="1"/>
      <c r="C134" s="2" t="s">
        <v>66</v>
      </c>
      <c r="D134" s="2"/>
      <c r="E134" s="3"/>
      <c r="F134"/>
    </row>
    <row r="135" spans="1:6" ht="15.75" x14ac:dyDescent="0.25">
      <c r="A135" s="1" t="s">
        <v>2</v>
      </c>
      <c r="B135" s="1"/>
      <c r="C135" s="2"/>
    </row>
    <row r="136" spans="1:6" ht="15.75" x14ac:dyDescent="0.25">
      <c r="A136" s="1" t="s">
        <v>3</v>
      </c>
      <c r="B136" s="1"/>
      <c r="C136" s="2"/>
      <c r="D136" s="2"/>
      <c r="E136" s="2"/>
    </row>
    <row r="137" spans="1:6" ht="29.25" customHeight="1" x14ac:dyDescent="0.25">
      <c r="A137" s="4" t="s">
        <v>4</v>
      </c>
      <c r="B137" s="4"/>
      <c r="C137" s="4"/>
      <c r="D137" s="4"/>
      <c r="E137" s="4"/>
      <c r="F137" s="4"/>
    </row>
    <row r="138" spans="1:6" ht="18.75" x14ac:dyDescent="0.3">
      <c r="A138" s="2"/>
      <c r="B138" s="5"/>
      <c r="C138" s="6"/>
      <c r="D138" s="6"/>
      <c r="E138" s="6"/>
      <c r="F138" s="6" t="s">
        <v>5</v>
      </c>
    </row>
    <row r="139" spans="1:6" ht="36" x14ac:dyDescent="0.25">
      <c r="A139" s="7" t="s">
        <v>6</v>
      </c>
      <c r="B139" s="8" t="s">
        <v>7</v>
      </c>
      <c r="C139" s="9" t="s">
        <v>8</v>
      </c>
      <c r="D139" s="10" t="s">
        <v>67</v>
      </c>
      <c r="E139" s="11" t="s">
        <v>10</v>
      </c>
      <c r="F139" s="10" t="s">
        <v>9</v>
      </c>
    </row>
    <row r="140" spans="1:6" x14ac:dyDescent="0.25">
      <c r="A140" s="12" t="s">
        <v>12</v>
      </c>
      <c r="B140" s="13" t="s">
        <v>13</v>
      </c>
      <c r="C140" s="14">
        <v>102</v>
      </c>
      <c r="D140" s="15">
        <v>29129.96</v>
      </c>
      <c r="E140" s="16"/>
      <c r="F140" s="17">
        <f>D140+E140</f>
        <v>29129.96</v>
      </c>
    </row>
    <row r="141" spans="1:6" x14ac:dyDescent="0.25">
      <c r="A141" s="18"/>
      <c r="B141" s="19"/>
      <c r="C141" s="20"/>
      <c r="D141" s="21"/>
      <c r="E141" s="21"/>
      <c r="F141" s="21"/>
    </row>
    <row r="142" spans="1:6" x14ac:dyDescent="0.25">
      <c r="A142" s="30"/>
      <c r="B142" s="31" t="s">
        <v>17</v>
      </c>
      <c r="C142" s="30" t="s">
        <v>68</v>
      </c>
      <c r="D142" s="32">
        <v>202.84</v>
      </c>
      <c r="E142" s="33"/>
      <c r="F142" s="34">
        <f>SUM(D142:E142)</f>
        <v>202.84</v>
      </c>
    </row>
    <row r="143" spans="1:6" x14ac:dyDescent="0.25">
      <c r="A143" s="35"/>
      <c r="B143" s="36"/>
      <c r="C143" s="2"/>
      <c r="D143" s="37"/>
      <c r="E143" s="38"/>
      <c r="F143" s="38"/>
    </row>
    <row r="144" spans="1:6" ht="36" x14ac:dyDescent="0.25">
      <c r="A144" s="39" t="s">
        <v>18</v>
      </c>
      <c r="B144" s="40" t="s">
        <v>19</v>
      </c>
      <c r="C144" s="41" t="s">
        <v>8</v>
      </c>
      <c r="D144" s="10" t="s">
        <v>67</v>
      </c>
      <c r="E144" s="11" t="s">
        <v>10</v>
      </c>
      <c r="F144" s="10" t="s">
        <v>9</v>
      </c>
    </row>
    <row r="145" spans="1:6" x14ac:dyDescent="0.25">
      <c r="A145" s="42"/>
      <c r="B145" s="43" t="s">
        <v>20</v>
      </c>
      <c r="C145" s="44">
        <v>5002</v>
      </c>
      <c r="D145" s="45">
        <v>32567.7</v>
      </c>
      <c r="E145" s="46">
        <f>E150+E157+E161+E167+E179+E184+E190+E199</f>
        <v>3.5527136788005009E-15</v>
      </c>
      <c r="F145" s="46">
        <f>D145+E145</f>
        <v>32567.7</v>
      </c>
    </row>
    <row r="146" spans="1:6" x14ac:dyDescent="0.25">
      <c r="A146" s="39"/>
      <c r="B146" s="40" t="s">
        <v>21</v>
      </c>
      <c r="C146" s="47">
        <v>9802</v>
      </c>
      <c r="D146" s="48">
        <v>-3437.74</v>
      </c>
      <c r="E146" s="49"/>
      <c r="F146" s="48">
        <f>D146</f>
        <v>-3437.74</v>
      </c>
    </row>
    <row r="147" spans="1:6" x14ac:dyDescent="0.25">
      <c r="A147" s="39"/>
      <c r="B147" s="40"/>
      <c r="C147" s="47"/>
      <c r="D147" s="48"/>
      <c r="E147" s="49"/>
      <c r="F147" s="48"/>
    </row>
    <row r="148" spans="1:6" x14ac:dyDescent="0.25">
      <c r="A148" s="42"/>
      <c r="B148" s="43" t="s">
        <v>22</v>
      </c>
      <c r="C148" s="44"/>
      <c r="D148" s="45">
        <f>D145+D146</f>
        <v>29129.96</v>
      </c>
      <c r="E148" s="46"/>
      <c r="F148" s="46">
        <f>D148+E148</f>
        <v>29129.96</v>
      </c>
    </row>
    <row r="149" spans="1:6" x14ac:dyDescent="0.25">
      <c r="A149" s="39"/>
      <c r="B149" s="40"/>
      <c r="C149" s="47"/>
      <c r="D149" s="51"/>
      <c r="E149" s="49"/>
      <c r="F149" s="49"/>
    </row>
    <row r="150" spans="1:6" x14ac:dyDescent="0.25">
      <c r="A150" s="42"/>
      <c r="B150" s="43" t="s">
        <v>23</v>
      </c>
      <c r="C150" s="52">
        <v>51.02</v>
      </c>
      <c r="D150" s="45">
        <f>D151</f>
        <v>6825.43</v>
      </c>
      <c r="E150" s="46">
        <f>E151</f>
        <v>-48.33</v>
      </c>
      <c r="F150" s="50">
        <f t="shared" ref="F150" si="9">F151</f>
        <v>6777.1</v>
      </c>
    </row>
    <row r="151" spans="1:6" x14ac:dyDescent="0.25">
      <c r="A151" s="42"/>
      <c r="B151" s="43" t="s">
        <v>24</v>
      </c>
      <c r="C151" s="52">
        <v>51020103</v>
      </c>
      <c r="D151" s="45">
        <v>6825.43</v>
      </c>
      <c r="E151" s="46">
        <f>E152+E154</f>
        <v>-48.33</v>
      </c>
      <c r="F151" s="46">
        <f t="shared" ref="F151" si="10">SUM(D151:E151)</f>
        <v>6777.1</v>
      </c>
    </row>
    <row r="152" spans="1:6" x14ac:dyDescent="0.25">
      <c r="A152" s="53"/>
      <c r="B152" s="54" t="s">
        <v>69</v>
      </c>
      <c r="C152" s="55" t="s">
        <v>58</v>
      </c>
      <c r="D152" s="56">
        <v>250</v>
      </c>
      <c r="E152" s="56">
        <f>E153</f>
        <v>-40</v>
      </c>
      <c r="F152" s="56">
        <f>SUM(D152:E152)</f>
        <v>210</v>
      </c>
    </row>
    <row r="153" spans="1:6" ht="25.5" x14ac:dyDescent="0.25">
      <c r="A153" s="53"/>
      <c r="B153" s="59" t="s">
        <v>70</v>
      </c>
      <c r="C153" s="30">
        <v>710101</v>
      </c>
      <c r="D153" s="61">
        <v>200</v>
      </c>
      <c r="E153" s="61">
        <v>-40</v>
      </c>
      <c r="F153" s="61">
        <f>SUM(D153:E153)</f>
        <v>160</v>
      </c>
    </row>
    <row r="154" spans="1:6" x14ac:dyDescent="0.25">
      <c r="A154" s="53"/>
      <c r="B154" s="54" t="s">
        <v>71</v>
      </c>
      <c r="C154" s="55" t="s">
        <v>72</v>
      </c>
      <c r="D154" s="57">
        <f>D155</f>
        <v>-9.23</v>
      </c>
      <c r="E154" s="56">
        <f>E155</f>
        <v>-8.33</v>
      </c>
      <c r="F154" s="57">
        <f t="shared" ref="F154" si="11">F155</f>
        <v>-17.560000000000002</v>
      </c>
    </row>
    <row r="155" spans="1:6" ht="25.5" x14ac:dyDescent="0.25">
      <c r="A155" s="58"/>
      <c r="B155" s="59" t="s">
        <v>73</v>
      </c>
      <c r="C155" s="30">
        <v>850101</v>
      </c>
      <c r="D155" s="60">
        <v>-9.23</v>
      </c>
      <c r="E155" s="61">
        <v>-8.33</v>
      </c>
      <c r="F155" s="61">
        <f>SUM(D155:E155)</f>
        <v>-17.560000000000002</v>
      </c>
    </row>
    <row r="156" spans="1:6" x14ac:dyDescent="0.25">
      <c r="A156" s="39"/>
      <c r="B156" s="40"/>
      <c r="C156" s="62"/>
      <c r="D156" s="51"/>
      <c r="E156" s="49"/>
      <c r="F156" s="49"/>
    </row>
    <row r="157" spans="1:6" x14ac:dyDescent="0.25">
      <c r="A157" s="39"/>
      <c r="B157" s="43" t="s">
        <v>74</v>
      </c>
      <c r="C157" s="52">
        <v>54.02</v>
      </c>
      <c r="D157" s="45">
        <v>622.19000000000005</v>
      </c>
      <c r="E157" s="46">
        <f>E158</f>
        <v>-32.5</v>
      </c>
      <c r="F157" s="46">
        <f>SUM(D157:E157)</f>
        <v>589.69000000000005</v>
      </c>
    </row>
    <row r="158" spans="1:6" x14ac:dyDescent="0.25">
      <c r="A158" s="85"/>
      <c r="B158" s="86" t="s">
        <v>75</v>
      </c>
      <c r="C158" s="87">
        <v>540205</v>
      </c>
      <c r="D158" s="74">
        <v>110</v>
      </c>
      <c r="E158" s="74">
        <f>E159</f>
        <v>-32.5</v>
      </c>
      <c r="F158" s="74">
        <f>SUM(D158:E158)</f>
        <v>77.5</v>
      </c>
    </row>
    <row r="159" spans="1:6" x14ac:dyDescent="0.25">
      <c r="A159" s="85"/>
      <c r="B159" s="86" t="s">
        <v>75</v>
      </c>
      <c r="C159" s="87" t="s">
        <v>76</v>
      </c>
      <c r="D159" s="88">
        <v>110</v>
      </c>
      <c r="E159" s="88">
        <v>-32.5</v>
      </c>
      <c r="F159" s="88">
        <f>SUM(D159:E159)</f>
        <v>77.5</v>
      </c>
    </row>
    <row r="160" spans="1:6" x14ac:dyDescent="0.25">
      <c r="A160" s="58"/>
      <c r="B160" s="67"/>
      <c r="C160" s="30"/>
      <c r="D160" s="64"/>
      <c r="E160" s="61"/>
      <c r="F160" s="61"/>
    </row>
    <row r="161" spans="1:6" x14ac:dyDescent="0.25">
      <c r="A161" s="58"/>
      <c r="B161" s="40" t="s">
        <v>77</v>
      </c>
      <c r="C161" s="62">
        <v>61.02</v>
      </c>
      <c r="D161" s="48">
        <v>1403.59</v>
      </c>
      <c r="E161" s="49">
        <f>E162</f>
        <v>8.5</v>
      </c>
      <c r="F161" s="49">
        <f>SUM(D161:E161)</f>
        <v>1412.09</v>
      </c>
    </row>
    <row r="162" spans="1:6" x14ac:dyDescent="0.25">
      <c r="A162" s="58"/>
      <c r="B162" s="40" t="s">
        <v>44</v>
      </c>
      <c r="C162" s="62" t="s">
        <v>26</v>
      </c>
      <c r="D162" s="48">
        <v>384.7</v>
      </c>
      <c r="E162" s="49">
        <f>E163</f>
        <v>8.5</v>
      </c>
      <c r="F162" s="49">
        <f>SUM(D162:E162)</f>
        <v>393.2</v>
      </c>
    </row>
    <row r="163" spans="1:6" ht="17.25" customHeight="1" x14ac:dyDescent="0.25">
      <c r="A163" s="58"/>
      <c r="B163" s="40" t="s">
        <v>78</v>
      </c>
      <c r="C163" s="62">
        <v>610205</v>
      </c>
      <c r="D163" s="64">
        <v>793.28</v>
      </c>
      <c r="E163" s="89">
        <f>E164</f>
        <v>8.5</v>
      </c>
      <c r="F163" s="61">
        <f>SUM(D163:E163)</f>
        <v>801.78</v>
      </c>
    </row>
    <row r="164" spans="1:6" x14ac:dyDescent="0.25">
      <c r="A164" s="58"/>
      <c r="B164" s="67" t="s">
        <v>44</v>
      </c>
      <c r="C164" s="30" t="s">
        <v>26</v>
      </c>
      <c r="D164" s="64">
        <v>319.10000000000002</v>
      </c>
      <c r="E164" s="89">
        <f>E165</f>
        <v>8.5</v>
      </c>
      <c r="F164" s="61">
        <f t="shared" ref="F164:F165" si="12">SUM(D164:E164)</f>
        <v>327.60000000000002</v>
      </c>
    </row>
    <row r="165" spans="1:6" x14ac:dyDescent="0.25">
      <c r="A165" s="58"/>
      <c r="B165" s="67" t="s">
        <v>40</v>
      </c>
      <c r="C165" s="30">
        <v>2014</v>
      </c>
      <c r="D165" s="64">
        <v>15</v>
      </c>
      <c r="E165" s="89">
        <v>8.5</v>
      </c>
      <c r="F165" s="61">
        <f t="shared" si="12"/>
        <v>23.5</v>
      </c>
    </row>
    <row r="166" spans="1:6" x14ac:dyDescent="0.25">
      <c r="A166" s="58"/>
      <c r="B166" s="67"/>
      <c r="C166" s="30"/>
      <c r="D166" s="64"/>
      <c r="E166" s="61"/>
      <c r="F166" s="61"/>
    </row>
    <row r="167" spans="1:6" x14ac:dyDescent="0.25">
      <c r="A167" s="39"/>
      <c r="B167" s="40" t="s">
        <v>29</v>
      </c>
      <c r="C167" s="62">
        <v>65.02</v>
      </c>
      <c r="D167" s="48">
        <v>4433.1400000000003</v>
      </c>
      <c r="E167" s="49">
        <f>E168</f>
        <v>40</v>
      </c>
      <c r="F167" s="49">
        <f t="shared" ref="F167:F177" si="13">SUM(D167:E167)</f>
        <v>4473.1400000000003</v>
      </c>
    </row>
    <row r="168" spans="1:6" x14ac:dyDescent="0.25">
      <c r="A168" s="39"/>
      <c r="B168" s="40" t="s">
        <v>57</v>
      </c>
      <c r="C168" s="62" t="s">
        <v>58</v>
      </c>
      <c r="D168" s="48">
        <v>706.29</v>
      </c>
      <c r="E168" s="49">
        <f>E170+E173</f>
        <v>40</v>
      </c>
      <c r="F168" s="49">
        <f t="shared" si="13"/>
        <v>746.29</v>
      </c>
    </row>
    <row r="169" spans="1:6" x14ac:dyDescent="0.25">
      <c r="A169" s="53"/>
      <c r="B169" s="54" t="s">
        <v>32</v>
      </c>
      <c r="C169" s="55">
        <v>65020401</v>
      </c>
      <c r="D169" s="63">
        <v>1523.03</v>
      </c>
      <c r="E169" s="56">
        <f>E170</f>
        <v>-25</v>
      </c>
      <c r="F169" s="56">
        <f t="shared" si="13"/>
        <v>1498.03</v>
      </c>
    </row>
    <row r="170" spans="1:6" x14ac:dyDescent="0.25">
      <c r="A170" s="53"/>
      <c r="B170" s="54" t="s">
        <v>57</v>
      </c>
      <c r="C170" s="55" t="s">
        <v>58</v>
      </c>
      <c r="D170" s="63">
        <v>618.03</v>
      </c>
      <c r="E170" s="56">
        <f>E171</f>
        <v>-25</v>
      </c>
      <c r="F170" s="56">
        <f t="shared" si="13"/>
        <v>593.03</v>
      </c>
    </row>
    <row r="171" spans="1:6" x14ac:dyDescent="0.25">
      <c r="A171" s="58"/>
      <c r="B171" s="54" t="s">
        <v>60</v>
      </c>
      <c r="C171" s="55">
        <v>7101</v>
      </c>
      <c r="D171" s="63">
        <v>618.03</v>
      </c>
      <c r="E171" s="56">
        <f>E172</f>
        <v>-25</v>
      </c>
      <c r="F171" s="56">
        <f t="shared" si="13"/>
        <v>593.03</v>
      </c>
    </row>
    <row r="172" spans="1:6" ht="25.5" x14ac:dyDescent="0.25">
      <c r="A172" s="58"/>
      <c r="B172" s="59" t="s">
        <v>79</v>
      </c>
      <c r="C172" s="30">
        <v>710101</v>
      </c>
      <c r="D172" s="64">
        <v>593.03</v>
      </c>
      <c r="E172" s="61">
        <v>-25</v>
      </c>
      <c r="F172" s="61">
        <f t="shared" si="13"/>
        <v>568.03</v>
      </c>
    </row>
    <row r="173" spans="1:6" x14ac:dyDescent="0.25">
      <c r="A173" s="58"/>
      <c r="B173" s="54" t="s">
        <v>80</v>
      </c>
      <c r="C173" s="55">
        <v>65020402</v>
      </c>
      <c r="D173" s="63">
        <v>2492.66</v>
      </c>
      <c r="E173" s="56">
        <f>E174</f>
        <v>65</v>
      </c>
      <c r="F173" s="56">
        <f t="shared" si="13"/>
        <v>2557.66</v>
      </c>
    </row>
    <row r="174" spans="1:6" x14ac:dyDescent="0.25">
      <c r="A174" s="58"/>
      <c r="B174" s="54" t="s">
        <v>57</v>
      </c>
      <c r="C174" s="55" t="s">
        <v>58</v>
      </c>
      <c r="D174" s="63">
        <v>51.26</v>
      </c>
      <c r="E174" s="56">
        <f>E175</f>
        <v>65</v>
      </c>
      <c r="F174" s="56">
        <f t="shared" si="13"/>
        <v>116.25999999999999</v>
      </c>
    </row>
    <row r="175" spans="1:6" x14ac:dyDescent="0.25">
      <c r="A175" s="58"/>
      <c r="B175" s="54" t="s">
        <v>60</v>
      </c>
      <c r="C175" s="55">
        <v>7101</v>
      </c>
      <c r="D175" s="63">
        <v>51.26</v>
      </c>
      <c r="E175" s="56">
        <f>E176+E177</f>
        <v>65</v>
      </c>
      <c r="F175" s="56">
        <f t="shared" si="13"/>
        <v>116.25999999999999</v>
      </c>
    </row>
    <row r="176" spans="1:6" ht="39" customHeight="1" x14ac:dyDescent="0.25">
      <c r="A176" s="58"/>
      <c r="B176" s="59" t="s">
        <v>81</v>
      </c>
      <c r="C176" s="30">
        <v>710101</v>
      </c>
      <c r="D176" s="64">
        <v>5</v>
      </c>
      <c r="E176" s="61">
        <v>-5</v>
      </c>
      <c r="F176" s="61">
        <f t="shared" si="13"/>
        <v>0</v>
      </c>
    </row>
    <row r="177" spans="1:6" ht="33.75" customHeight="1" x14ac:dyDescent="0.25">
      <c r="A177" s="58"/>
      <c r="B177" s="66" t="s">
        <v>82</v>
      </c>
      <c r="C177" s="30">
        <v>710101</v>
      </c>
      <c r="D177" s="64">
        <v>0</v>
      </c>
      <c r="E177" s="61">
        <v>70</v>
      </c>
      <c r="F177" s="61">
        <f t="shared" si="13"/>
        <v>70</v>
      </c>
    </row>
    <row r="178" spans="1:6" x14ac:dyDescent="0.25">
      <c r="A178" s="58"/>
      <c r="B178" s="67"/>
      <c r="C178" s="30"/>
      <c r="D178" s="64"/>
      <c r="E178" s="61"/>
      <c r="F178" s="61"/>
    </row>
    <row r="179" spans="1:6" x14ac:dyDescent="0.25">
      <c r="A179" s="39"/>
      <c r="B179" s="40" t="s">
        <v>83</v>
      </c>
      <c r="C179" s="62">
        <v>66.02</v>
      </c>
      <c r="D179" s="48">
        <v>1765.25</v>
      </c>
      <c r="E179" s="49">
        <f>E180</f>
        <v>-1.26</v>
      </c>
      <c r="F179" s="49">
        <f>SUM(D179:E179)</f>
        <v>1763.99</v>
      </c>
    </row>
    <row r="180" spans="1:6" x14ac:dyDescent="0.25">
      <c r="A180" s="53"/>
      <c r="B180" s="54" t="s">
        <v>84</v>
      </c>
      <c r="C180" s="55">
        <v>660208</v>
      </c>
      <c r="D180" s="63">
        <v>1345.25</v>
      </c>
      <c r="E180" s="56">
        <f>E181</f>
        <v>-1.26</v>
      </c>
      <c r="F180" s="56">
        <f t="shared" ref="F180" si="14">SUM(D180:E180)</f>
        <v>1343.99</v>
      </c>
    </row>
    <row r="181" spans="1:6" x14ac:dyDescent="0.25">
      <c r="A181" s="53"/>
      <c r="B181" s="54" t="s">
        <v>71</v>
      </c>
      <c r="C181" s="55" t="s">
        <v>72</v>
      </c>
      <c r="D181" s="63">
        <f>D182</f>
        <v>-0.15</v>
      </c>
      <c r="E181" s="63">
        <f t="shared" ref="E181:F181" si="15">E182</f>
        <v>-1.26</v>
      </c>
      <c r="F181" s="63">
        <f t="shared" si="15"/>
        <v>-1.41</v>
      </c>
    </row>
    <row r="182" spans="1:6" ht="25.5" x14ac:dyDescent="0.25">
      <c r="A182" s="58"/>
      <c r="B182" s="59" t="s">
        <v>73</v>
      </c>
      <c r="C182" s="30">
        <v>850101</v>
      </c>
      <c r="D182" s="64">
        <v>-0.15</v>
      </c>
      <c r="E182" s="61">
        <v>-1.26</v>
      </c>
      <c r="F182" s="61">
        <f>SUM(D182:E182)</f>
        <v>-1.41</v>
      </c>
    </row>
    <row r="183" spans="1:6" x14ac:dyDescent="0.25">
      <c r="A183" s="58"/>
      <c r="B183" s="67"/>
      <c r="C183" s="30"/>
      <c r="D183" s="60"/>
      <c r="E183" s="61"/>
      <c r="F183" s="61"/>
    </row>
    <row r="184" spans="1:6" x14ac:dyDescent="0.25">
      <c r="A184" s="42"/>
      <c r="B184" s="43" t="s">
        <v>85</v>
      </c>
      <c r="C184" s="90">
        <v>67.02</v>
      </c>
      <c r="D184" s="50">
        <v>1952.8</v>
      </c>
      <c r="E184" s="50">
        <f>E185</f>
        <v>43</v>
      </c>
      <c r="F184" s="50">
        <f t="shared" ref="F184:F187" si="16">SUM(D184:E184)</f>
        <v>1995.8</v>
      </c>
    </row>
    <row r="185" spans="1:6" x14ac:dyDescent="0.25">
      <c r="A185" s="91"/>
      <c r="B185" s="92" t="s">
        <v>25</v>
      </c>
      <c r="C185" s="93" t="s">
        <v>26</v>
      </c>
      <c r="D185" s="94">
        <v>822.03</v>
      </c>
      <c r="E185" s="94">
        <f>E186</f>
        <v>43</v>
      </c>
      <c r="F185" s="94">
        <f t="shared" si="16"/>
        <v>865.03</v>
      </c>
    </row>
    <row r="186" spans="1:6" x14ac:dyDescent="0.25">
      <c r="A186" s="53"/>
      <c r="B186" s="40" t="s">
        <v>86</v>
      </c>
      <c r="C186" s="62">
        <v>67020306</v>
      </c>
      <c r="D186" s="48">
        <v>712.15</v>
      </c>
      <c r="E186" s="48">
        <f>E187</f>
        <v>43</v>
      </c>
      <c r="F186" s="94">
        <f t="shared" si="16"/>
        <v>755.15</v>
      </c>
    </row>
    <row r="187" spans="1:6" x14ac:dyDescent="0.25">
      <c r="A187" s="39"/>
      <c r="B187" s="54" t="s">
        <v>25</v>
      </c>
      <c r="C187" s="73" t="s">
        <v>26</v>
      </c>
      <c r="D187" s="63">
        <v>534.03</v>
      </c>
      <c r="E187" s="63">
        <f>E188</f>
        <v>43</v>
      </c>
      <c r="F187" s="74">
        <f t="shared" si="16"/>
        <v>577.03</v>
      </c>
    </row>
    <row r="188" spans="1:6" x14ac:dyDescent="0.25">
      <c r="A188" s="58"/>
      <c r="B188" s="67" t="s">
        <v>87</v>
      </c>
      <c r="C188" s="75">
        <v>200130</v>
      </c>
      <c r="D188" s="64">
        <v>13</v>
      </c>
      <c r="E188" s="64">
        <v>43</v>
      </c>
      <c r="F188" s="71">
        <f>SUM(D188:E188)</f>
        <v>56</v>
      </c>
    </row>
    <row r="189" spans="1:6" x14ac:dyDescent="0.25">
      <c r="A189" s="58"/>
      <c r="B189" s="59"/>
      <c r="C189" s="30"/>
      <c r="D189" s="64"/>
      <c r="E189" s="64"/>
      <c r="F189" s="64"/>
    </row>
    <row r="190" spans="1:6" x14ac:dyDescent="0.25">
      <c r="A190" s="39"/>
      <c r="B190" s="76" t="s">
        <v>50</v>
      </c>
      <c r="C190" s="62">
        <v>68.02</v>
      </c>
      <c r="D190" s="48">
        <v>4889.7700000000004</v>
      </c>
      <c r="E190" s="48">
        <f>E191+E196</f>
        <v>-9.41</v>
      </c>
      <c r="F190" s="48">
        <f>SUM(D190:E190)</f>
        <v>4880.3600000000006</v>
      </c>
    </row>
    <row r="191" spans="1:6" x14ac:dyDescent="0.25">
      <c r="A191" s="39"/>
      <c r="B191" s="76" t="s">
        <v>30</v>
      </c>
      <c r="C191" s="62" t="s">
        <v>31</v>
      </c>
      <c r="D191" s="48">
        <v>2529.42</v>
      </c>
      <c r="E191" s="48">
        <f>E192</f>
        <v>3.65</v>
      </c>
      <c r="F191" s="48">
        <f t="shared" ref="F191" si="17">SUM(D191:E191)</f>
        <v>2533.0700000000002</v>
      </c>
    </row>
    <row r="192" spans="1:6" x14ac:dyDescent="0.25">
      <c r="A192" s="39"/>
      <c r="B192" s="76" t="s">
        <v>51</v>
      </c>
      <c r="C192" s="62">
        <v>68020502</v>
      </c>
      <c r="D192" s="48">
        <v>4202.33</v>
      </c>
      <c r="E192" s="48">
        <f>E193</f>
        <v>3.65</v>
      </c>
      <c r="F192" s="48">
        <f>SUM(D192:E192)</f>
        <v>4205.9799999999996</v>
      </c>
    </row>
    <row r="193" spans="1:11" x14ac:dyDescent="0.25">
      <c r="A193" s="39"/>
      <c r="B193" s="76" t="s">
        <v>88</v>
      </c>
      <c r="C193" s="62" t="s">
        <v>31</v>
      </c>
      <c r="D193" s="48">
        <v>2115.7199999999998</v>
      </c>
      <c r="E193" s="48">
        <f>E194</f>
        <v>3.65</v>
      </c>
      <c r="F193" s="48">
        <f>SUM(D193:E193)</f>
        <v>2119.37</v>
      </c>
    </row>
    <row r="194" spans="1:11" x14ac:dyDescent="0.25">
      <c r="A194" s="58"/>
      <c r="B194" s="59" t="s">
        <v>89</v>
      </c>
      <c r="C194" s="30">
        <v>100101</v>
      </c>
      <c r="D194" s="64">
        <v>1915</v>
      </c>
      <c r="E194" s="64">
        <v>3.65</v>
      </c>
      <c r="F194" s="64">
        <f>SUM(D194:E194)</f>
        <v>1918.65</v>
      </c>
    </row>
    <row r="195" spans="1:11" x14ac:dyDescent="0.25">
      <c r="A195" s="58"/>
      <c r="B195" s="76" t="s">
        <v>90</v>
      </c>
      <c r="C195" s="62">
        <v>680206</v>
      </c>
      <c r="D195" s="48">
        <v>487.44</v>
      </c>
      <c r="E195" s="48">
        <f>E196</f>
        <v>-13.06</v>
      </c>
      <c r="F195" s="48">
        <f>SUM(D195:E195)</f>
        <v>474.38</v>
      </c>
    </row>
    <row r="196" spans="1:11" x14ac:dyDescent="0.25">
      <c r="A196" s="53"/>
      <c r="B196" s="54" t="s">
        <v>71</v>
      </c>
      <c r="C196" s="55" t="s">
        <v>91</v>
      </c>
      <c r="D196" s="63">
        <f>D197</f>
        <v>-0.06</v>
      </c>
      <c r="E196" s="63">
        <f t="shared" ref="E196:F196" si="18">E197</f>
        <v>-13.06</v>
      </c>
      <c r="F196" s="63">
        <f t="shared" si="18"/>
        <v>-13.120000000000001</v>
      </c>
    </row>
    <row r="197" spans="1:11" ht="25.5" x14ac:dyDescent="0.25">
      <c r="A197" s="58"/>
      <c r="B197" s="59" t="s">
        <v>92</v>
      </c>
      <c r="C197" s="30">
        <v>850101</v>
      </c>
      <c r="D197" s="64">
        <v>-0.06</v>
      </c>
      <c r="E197" s="64">
        <v>-13.06</v>
      </c>
      <c r="F197" s="64">
        <f>SUM(D197:E197)</f>
        <v>-13.120000000000001</v>
      </c>
      <c r="H197" s="95">
        <f>E197+E182+E155</f>
        <v>-22.65</v>
      </c>
      <c r="I197">
        <v>2.65</v>
      </c>
      <c r="J197" s="95">
        <v>12</v>
      </c>
      <c r="K197" s="95">
        <f>SUM(H197:J197)</f>
        <v>-8</v>
      </c>
    </row>
    <row r="198" spans="1:11" x14ac:dyDescent="0.25">
      <c r="A198" s="58"/>
      <c r="B198" s="59"/>
      <c r="C198" s="30"/>
      <c r="D198" s="64"/>
      <c r="E198" s="64"/>
      <c r="F198" s="64"/>
    </row>
    <row r="199" spans="1:11" x14ac:dyDescent="0.25">
      <c r="A199" s="53"/>
      <c r="B199" s="77" t="s">
        <v>55</v>
      </c>
      <c r="C199" s="78" t="s">
        <v>56</v>
      </c>
      <c r="D199" s="79">
        <v>7452.54</v>
      </c>
      <c r="E199" s="79">
        <f>E200</f>
        <v>0</v>
      </c>
      <c r="F199" s="80">
        <f>SUM(D199:E199)</f>
        <v>7452.54</v>
      </c>
    </row>
    <row r="200" spans="1:11" x14ac:dyDescent="0.25">
      <c r="A200" s="68"/>
      <c r="B200" s="67" t="s">
        <v>57</v>
      </c>
      <c r="C200" s="81" t="s">
        <v>58</v>
      </c>
      <c r="D200" s="71">
        <v>638.03</v>
      </c>
      <c r="E200" s="71">
        <f>E201</f>
        <v>0</v>
      </c>
      <c r="F200" s="71">
        <f>SUM(D200:E200)</f>
        <v>638.03</v>
      </c>
    </row>
    <row r="201" spans="1:11" x14ac:dyDescent="0.25">
      <c r="A201" s="39"/>
      <c r="B201" s="54" t="s">
        <v>59</v>
      </c>
      <c r="C201" s="82">
        <v>700207</v>
      </c>
      <c r="D201" s="83">
        <v>200</v>
      </c>
      <c r="E201" s="83">
        <f>E202</f>
        <v>0</v>
      </c>
      <c r="F201" s="83">
        <f>SUM(D201:E201)</f>
        <v>200</v>
      </c>
    </row>
    <row r="202" spans="1:11" x14ac:dyDescent="0.25">
      <c r="A202" s="39"/>
      <c r="B202" s="54" t="s">
        <v>57</v>
      </c>
      <c r="C202" s="82" t="s">
        <v>58</v>
      </c>
      <c r="D202" s="83">
        <v>200</v>
      </c>
      <c r="E202" s="83">
        <f>E203</f>
        <v>0</v>
      </c>
      <c r="F202" s="83">
        <f t="shared" ref="F202:F203" si="19">SUM(D202:E202)</f>
        <v>200</v>
      </c>
    </row>
    <row r="203" spans="1:11" x14ac:dyDescent="0.25">
      <c r="A203" s="39"/>
      <c r="B203" s="54" t="s">
        <v>60</v>
      </c>
      <c r="C203" s="82">
        <v>7101</v>
      </c>
      <c r="D203" s="83">
        <v>200</v>
      </c>
      <c r="E203" s="83">
        <f>E204+E205</f>
        <v>0</v>
      </c>
      <c r="F203" s="83">
        <f t="shared" si="19"/>
        <v>200</v>
      </c>
    </row>
    <row r="204" spans="1:11" ht="42.75" customHeight="1" x14ac:dyDescent="0.25">
      <c r="A204" s="58"/>
      <c r="B204" s="59" t="s">
        <v>93</v>
      </c>
      <c r="C204" s="81">
        <v>710101</v>
      </c>
      <c r="D204" s="84">
        <v>200</v>
      </c>
      <c r="E204" s="84">
        <v>-200</v>
      </c>
      <c r="F204" s="84">
        <f>SUM(D204:E204)</f>
        <v>0</v>
      </c>
      <c r="H204" s="96">
        <f>E204+E172+E153</f>
        <v>-265</v>
      </c>
      <c r="I204">
        <v>65</v>
      </c>
      <c r="K204" s="96">
        <f>SUM(H204:J204)</f>
        <v>-200</v>
      </c>
    </row>
    <row r="205" spans="1:11" ht="38.25" x14ac:dyDescent="0.25">
      <c r="A205" s="53"/>
      <c r="B205" s="59" t="s">
        <v>61</v>
      </c>
      <c r="C205" s="81">
        <v>710101</v>
      </c>
      <c r="D205" s="61">
        <v>0</v>
      </c>
      <c r="E205" s="84">
        <v>200</v>
      </c>
      <c r="F205" s="84">
        <f>SUM(D205:E205)</f>
        <v>200</v>
      </c>
    </row>
    <row r="207" spans="1:11" x14ac:dyDescent="0.25">
      <c r="B207" s="97" t="s">
        <v>94</v>
      </c>
      <c r="C207" s="98"/>
      <c r="D207" s="98"/>
      <c r="E207" s="98" t="s">
        <v>95</v>
      </c>
      <c r="F207" s="98"/>
      <c r="G207" s="99"/>
    </row>
    <row r="208" spans="1:11" x14ac:dyDescent="0.25">
      <c r="B208" s="97" t="s">
        <v>96</v>
      </c>
      <c r="C208" s="98"/>
      <c r="D208" s="98"/>
      <c r="E208" s="98" t="s">
        <v>97</v>
      </c>
      <c r="F208" s="98"/>
      <c r="G208" s="99"/>
    </row>
    <row r="209" spans="2:7" x14ac:dyDescent="0.25">
      <c r="B209" s="100"/>
      <c r="C209" s="98"/>
      <c r="D209" s="98"/>
      <c r="E209" s="98" t="s">
        <v>98</v>
      </c>
      <c r="F209" s="98"/>
      <c r="G209" s="99"/>
    </row>
    <row r="261" spans="1:11" ht="15.75" x14ac:dyDescent="0.25">
      <c r="A261" s="1" t="s">
        <v>0</v>
      </c>
      <c r="B261" s="1"/>
      <c r="C261" s="2" t="s">
        <v>99</v>
      </c>
      <c r="D261" s="2"/>
      <c r="E261" s="3"/>
      <c r="F261"/>
    </row>
    <row r="262" spans="1:11" ht="15.75" x14ac:dyDescent="0.25">
      <c r="A262" s="1" t="s">
        <v>2</v>
      </c>
      <c r="B262" s="1"/>
      <c r="C262" s="2"/>
    </row>
    <row r="263" spans="1:11" ht="15.75" x14ac:dyDescent="0.25">
      <c r="A263" s="1" t="s">
        <v>3</v>
      </c>
      <c r="B263" s="1"/>
      <c r="C263" s="2"/>
      <c r="D263" s="2"/>
      <c r="E263" s="2"/>
    </row>
    <row r="264" spans="1:11" ht="38.25" customHeight="1" x14ac:dyDescent="0.25">
      <c r="A264" s="4" t="s">
        <v>4</v>
      </c>
      <c r="B264" s="4"/>
      <c r="C264" s="4"/>
      <c r="D264" s="4"/>
      <c r="E264" s="4"/>
      <c r="F264" s="4"/>
      <c r="G264" s="101"/>
    </row>
    <row r="265" spans="1:11" ht="18.75" x14ac:dyDescent="0.3">
      <c r="A265" s="2"/>
      <c r="B265" s="5"/>
      <c r="C265" s="6"/>
      <c r="D265" s="6"/>
      <c r="E265" s="6"/>
      <c r="F265" s="6" t="s">
        <v>5</v>
      </c>
    </row>
    <row r="266" spans="1:11" ht="36" x14ac:dyDescent="0.25">
      <c r="A266" s="7" t="s">
        <v>6</v>
      </c>
      <c r="B266" s="8" t="s">
        <v>7</v>
      </c>
      <c r="C266" s="9" t="s">
        <v>8</v>
      </c>
      <c r="D266" s="10" t="s">
        <v>100</v>
      </c>
      <c r="E266" s="11" t="s">
        <v>10</v>
      </c>
      <c r="F266" s="10" t="s">
        <v>67</v>
      </c>
      <c r="G266" s="102"/>
    </row>
    <row r="267" spans="1:11" x14ac:dyDescent="0.25">
      <c r="A267" s="12" t="s">
        <v>12</v>
      </c>
      <c r="B267" s="13" t="s">
        <v>13</v>
      </c>
      <c r="C267" s="14">
        <v>102</v>
      </c>
      <c r="D267" s="15">
        <v>29327.61</v>
      </c>
      <c r="E267" s="16">
        <f>E269+E271+E273+E275+E279+E277+E282</f>
        <v>-197.65000000000003</v>
      </c>
      <c r="F267" s="17">
        <f>D267+E267</f>
        <v>29129.96</v>
      </c>
      <c r="G267" s="103"/>
    </row>
    <row r="268" spans="1:11" x14ac:dyDescent="0.25">
      <c r="A268" s="104"/>
      <c r="B268" s="31"/>
      <c r="C268" s="30"/>
      <c r="D268" s="105"/>
      <c r="E268" s="106"/>
      <c r="F268" s="75"/>
      <c r="G268" s="107"/>
    </row>
    <row r="269" spans="1:11" x14ac:dyDescent="0.25">
      <c r="A269" s="104"/>
      <c r="B269" s="108" t="s">
        <v>101</v>
      </c>
      <c r="C269" s="55" t="s">
        <v>102</v>
      </c>
      <c r="D269" s="109">
        <v>10062</v>
      </c>
      <c r="E269" s="110">
        <f>E270</f>
        <v>-571</v>
      </c>
      <c r="F269" s="111">
        <f t="shared" ref="F269:F276" si="20">SUM(D269:E269)</f>
        <v>9491</v>
      </c>
      <c r="G269" s="107"/>
    </row>
    <row r="270" spans="1:11" x14ac:dyDescent="0.25">
      <c r="A270" s="104"/>
      <c r="B270" s="31" t="s">
        <v>103</v>
      </c>
      <c r="C270" s="30" t="s">
        <v>104</v>
      </c>
      <c r="D270" s="105">
        <v>9062</v>
      </c>
      <c r="E270" s="106">
        <v>-571</v>
      </c>
      <c r="F270" s="112">
        <f t="shared" si="20"/>
        <v>8491</v>
      </c>
      <c r="G270" s="107" t="s">
        <v>105</v>
      </c>
      <c r="J270">
        <v>-571</v>
      </c>
    </row>
    <row r="271" spans="1:11" x14ac:dyDescent="0.25">
      <c r="A271" s="7"/>
      <c r="B271" s="108" t="s">
        <v>106</v>
      </c>
      <c r="C271" s="55" t="s">
        <v>107</v>
      </c>
      <c r="D271" s="109">
        <v>4717.6000000000004</v>
      </c>
      <c r="E271" s="110">
        <f>E272</f>
        <v>104</v>
      </c>
      <c r="F271" s="111">
        <f t="shared" si="20"/>
        <v>4821.6000000000004</v>
      </c>
      <c r="G271" s="107"/>
    </row>
    <row r="272" spans="1:11" ht="40.5" x14ac:dyDescent="0.25">
      <c r="A272" s="104"/>
      <c r="B272" s="31" t="s">
        <v>108</v>
      </c>
      <c r="C272" s="30" t="s">
        <v>109</v>
      </c>
      <c r="D272" s="105">
        <v>4717.6000000000004</v>
      </c>
      <c r="E272" s="106">
        <v>104</v>
      </c>
      <c r="F272" s="113">
        <f t="shared" si="20"/>
        <v>4821.6000000000004</v>
      </c>
      <c r="G272" s="114" t="s">
        <v>110</v>
      </c>
      <c r="H272" t="s">
        <v>111</v>
      </c>
      <c r="J272">
        <v>114</v>
      </c>
      <c r="K272">
        <v>-10</v>
      </c>
    </row>
    <row r="273" spans="1:11" x14ac:dyDescent="0.25">
      <c r="A273" s="7"/>
      <c r="B273" s="108" t="s">
        <v>112</v>
      </c>
      <c r="C273" s="55">
        <v>30.02</v>
      </c>
      <c r="D273" s="109">
        <f>D274</f>
        <v>453.63</v>
      </c>
      <c r="E273" s="110">
        <f>E274</f>
        <v>-96</v>
      </c>
      <c r="F273" s="115">
        <f t="shared" si="20"/>
        <v>357.63</v>
      </c>
      <c r="G273" s="116"/>
      <c r="J273">
        <f>SUM(J270:J272)</f>
        <v>-457</v>
      </c>
      <c r="K273">
        <v>-10</v>
      </c>
    </row>
    <row r="274" spans="1:11" x14ac:dyDescent="0.25">
      <c r="A274" s="104"/>
      <c r="B274" s="31" t="s">
        <v>113</v>
      </c>
      <c r="C274" s="30" t="s">
        <v>114</v>
      </c>
      <c r="D274" s="105">
        <v>453.63</v>
      </c>
      <c r="E274" s="106">
        <v>-96</v>
      </c>
      <c r="F274" s="112">
        <f t="shared" si="20"/>
        <v>357.63</v>
      </c>
      <c r="G274" s="117" t="s">
        <v>115</v>
      </c>
      <c r="J274">
        <v>-96</v>
      </c>
    </row>
    <row r="275" spans="1:11" x14ac:dyDescent="0.25">
      <c r="A275" s="7"/>
      <c r="B275" s="108" t="s">
        <v>116</v>
      </c>
      <c r="C275" s="55">
        <v>33.020000000000003</v>
      </c>
      <c r="D275" s="109">
        <f>D276</f>
        <v>301.10000000000002</v>
      </c>
      <c r="E275" s="110">
        <f>E276</f>
        <v>81</v>
      </c>
      <c r="F275" s="115">
        <f t="shared" si="20"/>
        <v>382.1</v>
      </c>
      <c r="G275" s="116"/>
    </row>
    <row r="276" spans="1:11" x14ac:dyDescent="0.25">
      <c r="A276" s="104"/>
      <c r="B276" s="31" t="s">
        <v>117</v>
      </c>
      <c r="C276" s="30" t="s">
        <v>118</v>
      </c>
      <c r="D276" s="105">
        <v>301.10000000000002</v>
      </c>
      <c r="E276" s="106">
        <v>81</v>
      </c>
      <c r="F276" s="112">
        <f t="shared" si="20"/>
        <v>382.1</v>
      </c>
      <c r="G276" s="117"/>
      <c r="J276">
        <v>81</v>
      </c>
    </row>
    <row r="277" spans="1:11" x14ac:dyDescent="0.25">
      <c r="A277" s="7"/>
      <c r="B277" s="108" t="s">
        <v>119</v>
      </c>
      <c r="C277" s="55">
        <v>35.020000000000003</v>
      </c>
      <c r="D277" s="109">
        <f>D278</f>
        <v>440.3</v>
      </c>
      <c r="E277" s="109">
        <f t="shared" ref="E277:F277" si="21">E278</f>
        <v>70.7</v>
      </c>
      <c r="F277" s="56">
        <f t="shared" si="21"/>
        <v>511</v>
      </c>
      <c r="G277" s="117"/>
      <c r="J277">
        <v>70.7</v>
      </c>
    </row>
    <row r="278" spans="1:11" ht="27" x14ac:dyDescent="0.25">
      <c r="A278" s="104"/>
      <c r="B278" s="31" t="s">
        <v>120</v>
      </c>
      <c r="C278" s="30" t="s">
        <v>121</v>
      </c>
      <c r="D278" s="105">
        <v>440.3</v>
      </c>
      <c r="E278" s="106">
        <v>70.7</v>
      </c>
      <c r="F278" s="113">
        <f>SUM(D278:E278)</f>
        <v>511</v>
      </c>
      <c r="G278" s="117"/>
    </row>
    <row r="279" spans="1:11" x14ac:dyDescent="0.25">
      <c r="A279" s="7"/>
      <c r="B279" s="108" t="s">
        <v>122</v>
      </c>
      <c r="C279" s="55">
        <v>36.020000000000003</v>
      </c>
      <c r="D279" s="109">
        <v>787.16</v>
      </c>
      <c r="E279" s="110">
        <f>E280+E281</f>
        <v>202.4</v>
      </c>
      <c r="F279" s="111">
        <f>SUM(D279:E279)</f>
        <v>989.56</v>
      </c>
      <c r="G279" s="118"/>
    </row>
    <row r="280" spans="1:11" x14ac:dyDescent="0.25">
      <c r="A280" s="104"/>
      <c r="B280" s="31" t="s">
        <v>123</v>
      </c>
      <c r="C280" s="30" t="s">
        <v>124</v>
      </c>
      <c r="D280" s="105">
        <v>427.26</v>
      </c>
      <c r="E280" s="106">
        <v>187.4</v>
      </c>
      <c r="F280" s="112">
        <f>SUM(D280:E280)</f>
        <v>614.66</v>
      </c>
      <c r="G280" s="117"/>
    </row>
    <row r="281" spans="1:11" x14ac:dyDescent="0.25">
      <c r="A281" s="104"/>
      <c r="B281" s="31" t="s">
        <v>125</v>
      </c>
      <c r="C281" s="30" t="s">
        <v>126</v>
      </c>
      <c r="D281" s="105">
        <v>359.9</v>
      </c>
      <c r="E281" s="106">
        <v>15</v>
      </c>
      <c r="F281" s="112">
        <f>SUM(D281:E281)</f>
        <v>374.9</v>
      </c>
      <c r="G281" s="117"/>
    </row>
    <row r="282" spans="1:11" x14ac:dyDescent="0.25">
      <c r="A282" s="18"/>
      <c r="B282" s="19" t="s">
        <v>16</v>
      </c>
      <c r="C282" s="20">
        <v>39.020000000000003</v>
      </c>
      <c r="D282" s="21">
        <f>D283</f>
        <v>191.59</v>
      </c>
      <c r="E282" s="21">
        <f t="shared" ref="E282:F282" si="22">E283</f>
        <v>11.25</v>
      </c>
      <c r="F282" s="21">
        <f t="shared" si="22"/>
        <v>202.84</v>
      </c>
      <c r="G282" s="119"/>
    </row>
    <row r="283" spans="1:11" x14ac:dyDescent="0.25">
      <c r="A283" s="30"/>
      <c r="B283" s="31" t="s">
        <v>17</v>
      </c>
      <c r="C283" s="30" t="s">
        <v>68</v>
      </c>
      <c r="D283" s="32">
        <v>191.59</v>
      </c>
      <c r="E283" s="33">
        <v>11.25</v>
      </c>
      <c r="F283" s="34">
        <f>SUM(D283:E283)</f>
        <v>202.84</v>
      </c>
      <c r="G283" s="120"/>
      <c r="J283">
        <v>11.25</v>
      </c>
    </row>
    <row r="284" spans="1:11" x14ac:dyDescent="0.25">
      <c r="A284" s="35"/>
      <c r="B284" s="36"/>
      <c r="C284" s="2"/>
      <c r="D284" s="37"/>
      <c r="E284" s="38"/>
      <c r="F284" s="38"/>
      <c r="G284" s="38"/>
    </row>
    <row r="285" spans="1:11" ht="36" x14ac:dyDescent="0.25">
      <c r="A285" s="39" t="s">
        <v>18</v>
      </c>
      <c r="B285" s="40" t="s">
        <v>19</v>
      </c>
      <c r="C285" s="41" t="s">
        <v>8</v>
      </c>
      <c r="D285" s="10" t="s">
        <v>100</v>
      </c>
      <c r="E285" s="11" t="s">
        <v>10</v>
      </c>
      <c r="F285" s="10" t="s">
        <v>67</v>
      </c>
      <c r="G285" s="102"/>
    </row>
    <row r="286" spans="1:11" x14ac:dyDescent="0.25">
      <c r="A286" s="42"/>
      <c r="B286" s="43" t="s">
        <v>20</v>
      </c>
      <c r="C286" s="44">
        <v>5002</v>
      </c>
      <c r="D286" s="45">
        <v>32765.35</v>
      </c>
      <c r="E286" s="46">
        <f>E291+E302+E311+E316+E329+E343+E354+E364+E370</f>
        <v>-197.64999999999995</v>
      </c>
      <c r="F286" s="46">
        <f>D286+E286</f>
        <v>32567.699999999997</v>
      </c>
      <c r="G286" s="121"/>
    </row>
    <row r="287" spans="1:11" x14ac:dyDescent="0.25">
      <c r="A287" s="39"/>
      <c r="B287" s="40" t="s">
        <v>21</v>
      </c>
      <c r="C287" s="47">
        <v>9802</v>
      </c>
      <c r="D287" s="48">
        <v>-3437.74</v>
      </c>
      <c r="E287" s="49"/>
      <c r="F287" s="48">
        <f>D287</f>
        <v>-3437.74</v>
      </c>
      <c r="G287" s="121"/>
    </row>
    <row r="288" spans="1:11" x14ac:dyDescent="0.25">
      <c r="A288" s="39"/>
      <c r="B288" s="40"/>
      <c r="C288" s="47"/>
      <c r="D288" s="48"/>
      <c r="E288" s="49"/>
      <c r="F288" s="48"/>
      <c r="G288" s="121"/>
    </row>
    <row r="289" spans="1:7" x14ac:dyDescent="0.25">
      <c r="A289" s="42"/>
      <c r="B289" s="43" t="s">
        <v>22</v>
      </c>
      <c r="C289" s="44"/>
      <c r="D289" s="45">
        <f>D286+D287</f>
        <v>29327.61</v>
      </c>
      <c r="E289" s="46">
        <f>E286</f>
        <v>-197.64999999999995</v>
      </c>
      <c r="F289" s="46">
        <f>D289+E289</f>
        <v>29129.96</v>
      </c>
      <c r="G289" s="121"/>
    </row>
    <row r="290" spans="1:7" x14ac:dyDescent="0.25">
      <c r="A290" s="39"/>
      <c r="B290" s="40"/>
      <c r="C290" s="47"/>
      <c r="D290" s="51"/>
      <c r="E290" s="49"/>
      <c r="F290" s="49"/>
      <c r="G290" s="121"/>
    </row>
    <row r="291" spans="1:7" x14ac:dyDescent="0.25">
      <c r="A291" s="42"/>
      <c r="B291" s="43" t="s">
        <v>23</v>
      </c>
      <c r="C291" s="52">
        <v>51.02</v>
      </c>
      <c r="D291" s="45">
        <f>D292</f>
        <v>7001.41</v>
      </c>
      <c r="E291" s="45">
        <f t="shared" ref="E291:F291" si="23">E292</f>
        <v>-175.98</v>
      </c>
      <c r="F291" s="45">
        <f t="shared" si="23"/>
        <v>6825.43</v>
      </c>
      <c r="G291" s="121"/>
    </row>
    <row r="292" spans="1:7" x14ac:dyDescent="0.25">
      <c r="A292" s="42"/>
      <c r="B292" s="43" t="s">
        <v>24</v>
      </c>
      <c r="C292" s="52">
        <v>51020103</v>
      </c>
      <c r="D292" s="45">
        <v>7001.41</v>
      </c>
      <c r="E292" s="46">
        <f>E293+E299</f>
        <v>-175.98</v>
      </c>
      <c r="F292" s="46">
        <f t="shared" ref="F292:F295" si="24">SUM(D292:E292)</f>
        <v>6825.43</v>
      </c>
      <c r="G292" s="121"/>
    </row>
    <row r="293" spans="1:7" x14ac:dyDescent="0.25">
      <c r="A293" s="53"/>
      <c r="B293" s="54" t="s">
        <v>25</v>
      </c>
      <c r="C293" s="55" t="s">
        <v>127</v>
      </c>
      <c r="D293" s="63">
        <v>1761.7</v>
      </c>
      <c r="E293" s="56">
        <f>E294+E297+E296</f>
        <v>-172.79</v>
      </c>
      <c r="F293" s="56">
        <f t="shared" si="24"/>
        <v>1588.91</v>
      </c>
      <c r="G293" s="122"/>
    </row>
    <row r="294" spans="1:7" x14ac:dyDescent="0.25">
      <c r="A294" s="53"/>
      <c r="B294" s="54" t="s">
        <v>25</v>
      </c>
      <c r="C294" s="55">
        <v>2001</v>
      </c>
      <c r="D294" s="57">
        <v>970.85</v>
      </c>
      <c r="E294" s="56">
        <f>E295</f>
        <v>10</v>
      </c>
      <c r="F294" s="56">
        <f t="shared" si="24"/>
        <v>980.85</v>
      </c>
      <c r="G294" s="122"/>
    </row>
    <row r="295" spans="1:7" x14ac:dyDescent="0.25">
      <c r="A295" s="58"/>
      <c r="B295" s="67" t="s">
        <v>128</v>
      </c>
      <c r="C295" s="30">
        <v>200106</v>
      </c>
      <c r="D295" s="61">
        <v>11.3</v>
      </c>
      <c r="E295" s="61">
        <v>10</v>
      </c>
      <c r="F295" s="61">
        <f t="shared" si="24"/>
        <v>21.3</v>
      </c>
      <c r="G295" s="123"/>
    </row>
    <row r="296" spans="1:7" x14ac:dyDescent="0.25">
      <c r="A296" s="58"/>
      <c r="B296" s="54" t="s">
        <v>129</v>
      </c>
      <c r="C296" s="55">
        <v>2002</v>
      </c>
      <c r="D296" s="63">
        <v>40</v>
      </c>
      <c r="E296" s="56">
        <v>-20</v>
      </c>
      <c r="F296" s="56">
        <f t="shared" ref="F296:F297" si="25">SUM(D296:E296)</f>
        <v>20</v>
      </c>
      <c r="G296" s="123"/>
    </row>
    <row r="297" spans="1:7" x14ac:dyDescent="0.25">
      <c r="A297" s="53"/>
      <c r="B297" s="54" t="s">
        <v>130</v>
      </c>
      <c r="C297" s="55">
        <v>2012</v>
      </c>
      <c r="D297" s="56">
        <v>240</v>
      </c>
      <c r="E297" s="56">
        <v>-162.79</v>
      </c>
      <c r="F297" s="56">
        <f t="shared" si="25"/>
        <v>77.210000000000008</v>
      </c>
      <c r="G297" s="122"/>
    </row>
    <row r="298" spans="1:7" x14ac:dyDescent="0.25">
      <c r="A298" s="53"/>
      <c r="B298" s="54"/>
      <c r="C298" s="55"/>
      <c r="D298" s="56"/>
      <c r="E298" s="56"/>
      <c r="F298" s="56"/>
      <c r="G298" s="122"/>
    </row>
    <row r="299" spans="1:7" x14ac:dyDescent="0.25">
      <c r="A299" s="53"/>
      <c r="B299" s="54" t="s">
        <v>71</v>
      </c>
      <c r="C299" s="55" t="s">
        <v>72</v>
      </c>
      <c r="D299" s="57">
        <f>D300</f>
        <v>-6.04</v>
      </c>
      <c r="E299" s="57">
        <f t="shared" ref="E299:F299" si="26">E300</f>
        <v>-3.19</v>
      </c>
      <c r="F299" s="57">
        <f t="shared" si="26"/>
        <v>-9.23</v>
      </c>
      <c r="G299" s="122"/>
    </row>
    <row r="300" spans="1:7" ht="25.5" x14ac:dyDescent="0.25">
      <c r="A300" s="58"/>
      <c r="B300" s="59" t="s">
        <v>73</v>
      </c>
      <c r="C300" s="30">
        <v>850101</v>
      </c>
      <c r="D300" s="60">
        <v>-6.04</v>
      </c>
      <c r="E300" s="61">
        <v>-3.19</v>
      </c>
      <c r="F300" s="61">
        <f>SUM(D300:E300)</f>
        <v>-9.23</v>
      </c>
      <c r="G300" s="123"/>
    </row>
    <row r="301" spans="1:7" x14ac:dyDescent="0.25">
      <c r="A301" s="39"/>
      <c r="B301" s="40"/>
      <c r="C301" s="62"/>
      <c r="D301" s="51"/>
      <c r="E301" s="49"/>
      <c r="F301" s="49"/>
      <c r="G301" s="124"/>
    </row>
    <row r="302" spans="1:7" x14ac:dyDescent="0.25">
      <c r="A302" s="39"/>
      <c r="B302" s="43" t="s">
        <v>74</v>
      </c>
      <c r="C302" s="52">
        <v>54.02</v>
      </c>
      <c r="D302" s="45">
        <v>657.73</v>
      </c>
      <c r="E302" s="46">
        <f>E303</f>
        <v>-35.54</v>
      </c>
      <c r="F302" s="46">
        <f>SUM(D302:E302)</f>
        <v>622.19000000000005</v>
      </c>
      <c r="G302" s="125"/>
    </row>
    <row r="303" spans="1:7" x14ac:dyDescent="0.25">
      <c r="A303" s="85"/>
      <c r="B303" s="86" t="s">
        <v>131</v>
      </c>
      <c r="C303" s="87">
        <v>540210</v>
      </c>
      <c r="D303" s="126">
        <v>547.73</v>
      </c>
      <c r="E303" s="88">
        <f>E304+E308</f>
        <v>-35.54</v>
      </c>
      <c r="F303" s="126">
        <f>SUM(D303:E303)</f>
        <v>512.19000000000005</v>
      </c>
      <c r="G303" s="127"/>
    </row>
    <row r="304" spans="1:7" x14ac:dyDescent="0.25">
      <c r="A304" s="85"/>
      <c r="B304" s="86" t="s">
        <v>30</v>
      </c>
      <c r="C304" s="87" t="s">
        <v>31</v>
      </c>
      <c r="D304" s="88">
        <v>437.5</v>
      </c>
      <c r="E304" s="88">
        <f>E305+E306+E307</f>
        <v>-35</v>
      </c>
      <c r="F304" s="88">
        <f>SUM(D304:E304)</f>
        <v>402.5</v>
      </c>
      <c r="G304" s="127"/>
    </row>
    <row r="305" spans="1:7" x14ac:dyDescent="0.25">
      <c r="A305" s="68"/>
      <c r="B305" s="69" t="s">
        <v>89</v>
      </c>
      <c r="C305" s="24">
        <v>100101</v>
      </c>
      <c r="D305" s="128">
        <v>367.2</v>
      </c>
      <c r="E305" s="128">
        <v>-25</v>
      </c>
      <c r="F305" s="128">
        <f>SUM(D305:E305)</f>
        <v>342.2</v>
      </c>
      <c r="G305" s="127"/>
    </row>
    <row r="306" spans="1:7" x14ac:dyDescent="0.25">
      <c r="A306" s="68"/>
      <c r="B306" s="69" t="s">
        <v>132</v>
      </c>
      <c r="C306" s="24">
        <v>100105</v>
      </c>
      <c r="D306" s="128">
        <v>36.5</v>
      </c>
      <c r="E306" s="128">
        <v>-5</v>
      </c>
      <c r="F306" s="128">
        <f t="shared" ref="F306:F307" si="27">SUM(D306:E306)</f>
        <v>31.5</v>
      </c>
      <c r="G306" s="127"/>
    </row>
    <row r="307" spans="1:7" x14ac:dyDescent="0.25">
      <c r="A307" s="68"/>
      <c r="B307" s="69" t="s">
        <v>133</v>
      </c>
      <c r="C307" s="24">
        <v>100117</v>
      </c>
      <c r="D307" s="128">
        <v>22</v>
      </c>
      <c r="E307" s="128">
        <v>-5</v>
      </c>
      <c r="F307" s="128">
        <f t="shared" si="27"/>
        <v>17</v>
      </c>
      <c r="G307" s="127"/>
    </row>
    <row r="308" spans="1:7" x14ac:dyDescent="0.25">
      <c r="A308" s="85"/>
      <c r="B308" s="54" t="s">
        <v>71</v>
      </c>
      <c r="C308" s="55" t="s">
        <v>72</v>
      </c>
      <c r="D308" s="126">
        <f>D309</f>
        <v>-3.57</v>
      </c>
      <c r="E308" s="88">
        <f>E309</f>
        <v>-0.54</v>
      </c>
      <c r="F308" s="88">
        <f>F309</f>
        <v>-4.1099999999999994</v>
      </c>
      <c r="G308" s="127"/>
    </row>
    <row r="309" spans="1:7" ht="25.5" x14ac:dyDescent="0.25">
      <c r="A309" s="91"/>
      <c r="B309" s="59" t="s">
        <v>73</v>
      </c>
      <c r="C309" s="30">
        <v>850101</v>
      </c>
      <c r="D309" s="129">
        <v>-3.57</v>
      </c>
      <c r="E309" s="128">
        <v>-0.54</v>
      </c>
      <c r="F309" s="128">
        <f>SUM(D309:E309)</f>
        <v>-4.1099999999999994</v>
      </c>
      <c r="G309" s="130"/>
    </row>
    <row r="310" spans="1:7" x14ac:dyDescent="0.25">
      <c r="A310" s="58"/>
      <c r="B310" s="67"/>
      <c r="C310" s="30"/>
      <c r="D310" s="64"/>
      <c r="E310" s="61"/>
      <c r="F310" s="61"/>
      <c r="G310" s="131"/>
    </row>
    <row r="311" spans="1:7" x14ac:dyDescent="0.25">
      <c r="A311" s="39"/>
      <c r="B311" s="40" t="s">
        <v>77</v>
      </c>
      <c r="C311" s="62">
        <v>61.02</v>
      </c>
      <c r="D311" s="48">
        <v>1411.09</v>
      </c>
      <c r="E311" s="49">
        <f>E312</f>
        <v>-7.5</v>
      </c>
      <c r="F311" s="49">
        <f>E311+D311</f>
        <v>1403.59</v>
      </c>
      <c r="G311" s="124"/>
    </row>
    <row r="312" spans="1:7" x14ac:dyDescent="0.25">
      <c r="A312" s="39"/>
      <c r="B312" s="40" t="s">
        <v>78</v>
      </c>
      <c r="C312" s="62">
        <v>610205</v>
      </c>
      <c r="D312" s="48">
        <v>800.78</v>
      </c>
      <c r="E312" s="49">
        <f>E313</f>
        <v>-7.5</v>
      </c>
      <c r="F312" s="49">
        <f>E312+D312</f>
        <v>793.28</v>
      </c>
      <c r="G312" s="124"/>
    </row>
    <row r="313" spans="1:7" x14ac:dyDescent="0.25">
      <c r="A313" s="53"/>
      <c r="B313" s="54" t="s">
        <v>71</v>
      </c>
      <c r="C313" s="55" t="s">
        <v>72</v>
      </c>
      <c r="D313" s="63">
        <f>D314</f>
        <v>-14.72</v>
      </c>
      <c r="E313" s="63">
        <f t="shared" ref="E313:F313" si="28">E314</f>
        <v>-7.5</v>
      </c>
      <c r="F313" s="63">
        <f t="shared" si="28"/>
        <v>-22.22</v>
      </c>
      <c r="G313" s="132"/>
    </row>
    <row r="314" spans="1:7" ht="25.5" x14ac:dyDescent="0.25">
      <c r="A314" s="58"/>
      <c r="B314" s="59" t="s">
        <v>73</v>
      </c>
      <c r="C314" s="30">
        <v>850101</v>
      </c>
      <c r="D314" s="64">
        <v>-14.72</v>
      </c>
      <c r="E314" s="61">
        <v>-7.5</v>
      </c>
      <c r="F314" s="61">
        <f>SUM(D314:E314)</f>
        <v>-22.22</v>
      </c>
      <c r="G314" s="131"/>
    </row>
    <row r="315" spans="1:7" x14ac:dyDescent="0.25">
      <c r="A315" s="58"/>
      <c r="B315" s="67"/>
      <c r="C315" s="30"/>
      <c r="D315" s="64"/>
      <c r="E315" s="61"/>
      <c r="F315" s="61"/>
      <c r="G315" s="131"/>
    </row>
    <row r="316" spans="1:7" x14ac:dyDescent="0.25">
      <c r="A316" s="39"/>
      <c r="B316" s="40" t="s">
        <v>29</v>
      </c>
      <c r="C316" s="62">
        <v>65.02</v>
      </c>
      <c r="D316" s="48">
        <v>4425.1400000000003</v>
      </c>
      <c r="E316" s="49">
        <f>E317+E318+E319</f>
        <v>8</v>
      </c>
      <c r="F316" s="49">
        <f>SUM(D316:E316)</f>
        <v>4433.1400000000003</v>
      </c>
      <c r="G316" s="133"/>
    </row>
    <row r="317" spans="1:7" x14ac:dyDescent="0.25">
      <c r="A317" s="39"/>
      <c r="B317" s="40" t="s">
        <v>30</v>
      </c>
      <c r="C317" s="62" t="s">
        <v>31</v>
      </c>
      <c r="D317" s="48">
        <v>80</v>
      </c>
      <c r="E317" s="49">
        <f>E321</f>
        <v>18</v>
      </c>
      <c r="F317" s="49">
        <f>SUM(D317:E317)</f>
        <v>98</v>
      </c>
      <c r="G317" s="133"/>
    </row>
    <row r="318" spans="1:7" x14ac:dyDescent="0.25">
      <c r="A318" s="39"/>
      <c r="B318" s="40" t="s">
        <v>25</v>
      </c>
      <c r="C318" s="62" t="s">
        <v>26</v>
      </c>
      <c r="D318" s="48">
        <v>1084</v>
      </c>
      <c r="E318" s="49">
        <f>E323</f>
        <v>0</v>
      </c>
      <c r="F318" s="49">
        <f>SUM(D318:E318)</f>
        <v>1084</v>
      </c>
      <c r="G318" s="133"/>
    </row>
    <row r="319" spans="1:7" x14ac:dyDescent="0.25">
      <c r="A319" s="39"/>
      <c r="B319" s="40" t="s">
        <v>134</v>
      </c>
      <c r="C319" s="62" t="s">
        <v>53</v>
      </c>
      <c r="D319" s="48">
        <v>130</v>
      </c>
      <c r="E319" s="49">
        <f>E320</f>
        <v>-10</v>
      </c>
      <c r="F319" s="49">
        <f t="shared" ref="F319:F320" si="29">SUM(D319:E319)</f>
        <v>120</v>
      </c>
      <c r="G319" s="133"/>
    </row>
    <row r="320" spans="1:7" x14ac:dyDescent="0.25">
      <c r="A320" s="53"/>
      <c r="B320" s="54" t="s">
        <v>135</v>
      </c>
      <c r="C320" s="55">
        <v>65020401</v>
      </c>
      <c r="D320" s="63">
        <v>1517.03</v>
      </c>
      <c r="E320" s="56">
        <f>E326</f>
        <v>-10</v>
      </c>
      <c r="F320" s="56">
        <f t="shared" si="29"/>
        <v>1507.03</v>
      </c>
      <c r="G320" s="133"/>
    </row>
    <row r="321" spans="1:7" x14ac:dyDescent="0.25">
      <c r="A321" s="53"/>
      <c r="B321" s="54" t="s">
        <v>30</v>
      </c>
      <c r="C321" s="55" t="s">
        <v>31</v>
      </c>
      <c r="D321" s="63">
        <f>D322</f>
        <v>50</v>
      </c>
      <c r="E321" s="56">
        <f>E322</f>
        <v>18</v>
      </c>
      <c r="F321" s="56">
        <f>SUM(D321:E321)</f>
        <v>68</v>
      </c>
      <c r="G321" s="133"/>
    </row>
    <row r="322" spans="1:7" x14ac:dyDescent="0.25">
      <c r="A322" s="58"/>
      <c r="B322" s="67" t="s">
        <v>136</v>
      </c>
      <c r="C322" s="30">
        <v>100115</v>
      </c>
      <c r="D322" s="64">
        <v>50</v>
      </c>
      <c r="E322" s="61">
        <v>18</v>
      </c>
      <c r="F322" s="61">
        <f>SUM(D322:E322)</f>
        <v>68</v>
      </c>
      <c r="G322" s="133"/>
    </row>
    <row r="323" spans="1:7" x14ac:dyDescent="0.25">
      <c r="A323" s="53"/>
      <c r="B323" s="54" t="s">
        <v>25</v>
      </c>
      <c r="C323" s="55" t="s">
        <v>26</v>
      </c>
      <c r="D323" s="63">
        <v>500</v>
      </c>
      <c r="E323" s="56">
        <f>E324+E325</f>
        <v>0</v>
      </c>
      <c r="F323" s="56">
        <f>SUM(D323:E323)</f>
        <v>500</v>
      </c>
      <c r="G323" s="133"/>
    </row>
    <row r="324" spans="1:7" x14ac:dyDescent="0.25">
      <c r="A324" s="58"/>
      <c r="B324" s="67" t="s">
        <v>35</v>
      </c>
      <c r="C324" s="30">
        <v>200103</v>
      </c>
      <c r="D324" s="64">
        <v>430</v>
      </c>
      <c r="E324" s="61">
        <v>-50</v>
      </c>
      <c r="F324" s="61">
        <f>SUM(D324:E324)</f>
        <v>380</v>
      </c>
      <c r="G324" s="133"/>
    </row>
    <row r="325" spans="1:7" x14ac:dyDescent="0.25">
      <c r="A325" s="58"/>
      <c r="B325" s="67" t="s">
        <v>87</v>
      </c>
      <c r="C325" s="30">
        <v>200130</v>
      </c>
      <c r="D325" s="64">
        <v>70</v>
      </c>
      <c r="E325" s="61">
        <v>50</v>
      </c>
      <c r="F325" s="61">
        <f>SUM(D325:E325)</f>
        <v>120</v>
      </c>
      <c r="G325" s="133"/>
    </row>
    <row r="326" spans="1:7" x14ac:dyDescent="0.25">
      <c r="A326" s="39"/>
      <c r="B326" s="54" t="s">
        <v>134</v>
      </c>
      <c r="C326" s="55" t="s">
        <v>53</v>
      </c>
      <c r="D326" s="63">
        <f>D327</f>
        <v>105</v>
      </c>
      <c r="E326" s="63">
        <f t="shared" ref="E326:F326" si="30">E327</f>
        <v>-10</v>
      </c>
      <c r="F326" s="63">
        <f t="shared" si="30"/>
        <v>95</v>
      </c>
      <c r="G326" s="132"/>
    </row>
    <row r="327" spans="1:7" x14ac:dyDescent="0.25">
      <c r="A327" s="58"/>
      <c r="B327" s="67" t="s">
        <v>137</v>
      </c>
      <c r="C327" s="30">
        <v>570201</v>
      </c>
      <c r="D327" s="64">
        <v>105</v>
      </c>
      <c r="E327" s="61">
        <v>-10</v>
      </c>
      <c r="F327" s="61">
        <f>SUM(D327:E327)</f>
        <v>95</v>
      </c>
      <c r="G327" s="131"/>
    </row>
    <row r="328" spans="1:7" x14ac:dyDescent="0.25">
      <c r="A328" s="58"/>
      <c r="B328" s="67"/>
      <c r="C328" s="30"/>
      <c r="D328" s="60"/>
      <c r="E328" s="61"/>
      <c r="F328" s="61"/>
      <c r="G328" s="131"/>
    </row>
    <row r="329" spans="1:7" x14ac:dyDescent="0.25">
      <c r="A329" s="42"/>
      <c r="B329" s="43" t="s">
        <v>85</v>
      </c>
      <c r="C329" s="90">
        <v>67.02</v>
      </c>
      <c r="D329" s="50">
        <v>1964.08</v>
      </c>
      <c r="E329" s="50">
        <f>E330+E338+E340</f>
        <v>-11.280000000000001</v>
      </c>
      <c r="F329" s="50">
        <f t="shared" ref="F329:F336" si="31">SUM(D329:E329)</f>
        <v>1952.8</v>
      </c>
      <c r="G329" s="134"/>
    </row>
    <row r="330" spans="1:7" x14ac:dyDescent="0.25">
      <c r="A330" s="91"/>
      <c r="B330" s="92" t="s">
        <v>25</v>
      </c>
      <c r="C330" s="93" t="s">
        <v>26</v>
      </c>
      <c r="D330" s="94">
        <v>842.03</v>
      </c>
      <c r="E330" s="94">
        <f>E332+E335</f>
        <v>-20</v>
      </c>
      <c r="F330" s="94">
        <f t="shared" si="31"/>
        <v>822.03</v>
      </c>
      <c r="G330" s="121"/>
    </row>
    <row r="331" spans="1:7" x14ac:dyDescent="0.25">
      <c r="A331" s="91"/>
      <c r="B331" s="92" t="s">
        <v>138</v>
      </c>
      <c r="C331" s="93">
        <v>670203</v>
      </c>
      <c r="D331" s="94">
        <v>139.6</v>
      </c>
      <c r="E331" s="94">
        <f>E332</f>
        <v>-15</v>
      </c>
      <c r="F331" s="94">
        <f t="shared" si="31"/>
        <v>124.6</v>
      </c>
      <c r="G331" s="121"/>
    </row>
    <row r="332" spans="1:7" x14ac:dyDescent="0.25">
      <c r="A332" s="135"/>
      <c r="B332" s="54" t="s">
        <v>25</v>
      </c>
      <c r="C332" s="73" t="s">
        <v>26</v>
      </c>
      <c r="D332" s="136">
        <v>40</v>
      </c>
      <c r="E332" s="136">
        <f>E333</f>
        <v>-15</v>
      </c>
      <c r="F332" s="136">
        <f t="shared" si="31"/>
        <v>25</v>
      </c>
      <c r="G332" s="134"/>
    </row>
    <row r="333" spans="1:7" x14ac:dyDescent="0.25">
      <c r="A333" s="39"/>
      <c r="B333" s="67" t="s">
        <v>129</v>
      </c>
      <c r="C333" s="75">
        <v>2002</v>
      </c>
      <c r="D333" s="64">
        <v>15</v>
      </c>
      <c r="E333" s="64">
        <v>-15</v>
      </c>
      <c r="F333" s="64">
        <f t="shared" si="31"/>
        <v>0</v>
      </c>
      <c r="G333" s="137"/>
    </row>
    <row r="334" spans="1:7" x14ac:dyDescent="0.25">
      <c r="A334" s="53"/>
      <c r="B334" s="40" t="s">
        <v>86</v>
      </c>
      <c r="C334" s="62">
        <v>670306</v>
      </c>
      <c r="D334" s="48">
        <v>728.43</v>
      </c>
      <c r="E334" s="48">
        <f>E335+E338</f>
        <v>-16.28</v>
      </c>
      <c r="F334" s="94">
        <f t="shared" si="31"/>
        <v>712.15</v>
      </c>
      <c r="G334" s="121"/>
    </row>
    <row r="335" spans="1:7" x14ac:dyDescent="0.25">
      <c r="A335" s="39"/>
      <c r="B335" s="54" t="s">
        <v>25</v>
      </c>
      <c r="C335" s="73" t="s">
        <v>26</v>
      </c>
      <c r="D335" s="63">
        <v>539.03</v>
      </c>
      <c r="E335" s="63">
        <f>E336+E337</f>
        <v>-5</v>
      </c>
      <c r="F335" s="74">
        <f t="shared" si="31"/>
        <v>534.03</v>
      </c>
      <c r="G335" s="138"/>
    </row>
    <row r="336" spans="1:7" x14ac:dyDescent="0.25">
      <c r="A336" s="58"/>
      <c r="B336" s="67" t="s">
        <v>129</v>
      </c>
      <c r="C336" s="75">
        <v>2002</v>
      </c>
      <c r="D336" s="64">
        <v>19.5</v>
      </c>
      <c r="E336" s="64">
        <v>-10</v>
      </c>
      <c r="F336" s="71">
        <f t="shared" si="31"/>
        <v>9.5</v>
      </c>
      <c r="G336" s="138"/>
    </row>
    <row r="337" spans="1:7" x14ac:dyDescent="0.25">
      <c r="A337" s="58"/>
      <c r="B337" s="67" t="s">
        <v>28</v>
      </c>
      <c r="C337" s="75">
        <v>203030</v>
      </c>
      <c r="D337" s="64">
        <v>337.93</v>
      </c>
      <c r="E337" s="64">
        <v>5</v>
      </c>
      <c r="F337" s="71">
        <f>SUM(D337:E337)</f>
        <v>342.93</v>
      </c>
      <c r="G337" s="138"/>
    </row>
    <row r="338" spans="1:7" x14ac:dyDescent="0.25">
      <c r="A338" s="53"/>
      <c r="B338" s="54" t="s">
        <v>71</v>
      </c>
      <c r="C338" s="55" t="s">
        <v>91</v>
      </c>
      <c r="D338" s="63">
        <f>D339</f>
        <v>-19.600000000000001</v>
      </c>
      <c r="E338" s="63">
        <f t="shared" ref="E338:F338" si="32">E339</f>
        <v>-11.28</v>
      </c>
      <c r="F338" s="63">
        <f t="shared" si="32"/>
        <v>-30.880000000000003</v>
      </c>
      <c r="G338" s="122"/>
    </row>
    <row r="339" spans="1:7" ht="25.5" x14ac:dyDescent="0.25">
      <c r="A339" s="58"/>
      <c r="B339" s="59" t="s">
        <v>92</v>
      </c>
      <c r="C339" s="30">
        <v>850101</v>
      </c>
      <c r="D339" s="64">
        <v>-19.600000000000001</v>
      </c>
      <c r="E339" s="64">
        <v>-11.28</v>
      </c>
      <c r="F339" s="64">
        <f>SUM(D339:E339)</f>
        <v>-30.880000000000003</v>
      </c>
      <c r="G339" s="123"/>
    </row>
    <row r="340" spans="1:7" x14ac:dyDescent="0.25">
      <c r="A340" s="58"/>
      <c r="B340" s="65" t="s">
        <v>139</v>
      </c>
      <c r="C340" s="55">
        <v>670600</v>
      </c>
      <c r="D340" s="63">
        <v>158.05000000000001</v>
      </c>
      <c r="E340" s="63">
        <f>E341</f>
        <v>20</v>
      </c>
      <c r="F340" s="63">
        <f>SUM(D340:E340)</f>
        <v>178.05</v>
      </c>
      <c r="G340" s="123"/>
    </row>
    <row r="341" spans="1:7" x14ac:dyDescent="0.25">
      <c r="A341" s="58"/>
      <c r="B341" s="65" t="s">
        <v>140</v>
      </c>
      <c r="C341" s="55">
        <v>5912</v>
      </c>
      <c r="D341" s="63">
        <v>158.05000000000001</v>
      </c>
      <c r="E341" s="63">
        <v>20</v>
      </c>
      <c r="F341" s="63">
        <f>SUM(D341:E341)</f>
        <v>178.05</v>
      </c>
      <c r="G341" s="123"/>
    </row>
    <row r="342" spans="1:7" x14ac:dyDescent="0.25">
      <c r="A342" s="58"/>
      <c r="B342" s="59"/>
      <c r="C342" s="30"/>
      <c r="D342" s="64"/>
      <c r="E342" s="64"/>
      <c r="F342" s="64"/>
      <c r="G342" s="123"/>
    </row>
    <row r="343" spans="1:7" x14ac:dyDescent="0.25">
      <c r="A343" s="39"/>
      <c r="B343" s="76" t="s">
        <v>50</v>
      </c>
      <c r="C343" s="62">
        <v>68.02</v>
      </c>
      <c r="D343" s="48">
        <v>4945.7700000000004</v>
      </c>
      <c r="E343" s="48">
        <f>E344+E345</f>
        <v>-56</v>
      </c>
      <c r="F343" s="48">
        <f>SUM(D343:E343)</f>
        <v>4889.7700000000004</v>
      </c>
      <c r="G343" s="123"/>
    </row>
    <row r="344" spans="1:7" x14ac:dyDescent="0.25">
      <c r="A344" s="39"/>
      <c r="B344" s="76" t="s">
        <v>30</v>
      </c>
      <c r="C344" s="62" t="s">
        <v>31</v>
      </c>
      <c r="D344" s="48">
        <v>2570.42</v>
      </c>
      <c r="E344" s="48">
        <f>E347</f>
        <v>-41</v>
      </c>
      <c r="F344" s="48">
        <f t="shared" ref="F344:F345" si="33">SUM(D344:E344)</f>
        <v>2529.42</v>
      </c>
      <c r="G344" s="123"/>
    </row>
    <row r="345" spans="1:7" x14ac:dyDescent="0.25">
      <c r="A345" s="39"/>
      <c r="B345" s="76" t="s">
        <v>141</v>
      </c>
      <c r="C345" s="62" t="s">
        <v>53</v>
      </c>
      <c r="D345" s="48">
        <v>2347.5</v>
      </c>
      <c r="E345" s="48">
        <f>E351</f>
        <v>-15</v>
      </c>
      <c r="F345" s="48">
        <f t="shared" si="33"/>
        <v>2332.5</v>
      </c>
      <c r="G345" s="123"/>
    </row>
    <row r="346" spans="1:7" x14ac:dyDescent="0.25">
      <c r="A346" s="39"/>
      <c r="B346" s="76" t="s">
        <v>51</v>
      </c>
      <c r="C346" s="62">
        <v>68020502</v>
      </c>
      <c r="D346" s="48">
        <v>4258.33</v>
      </c>
      <c r="E346" s="48">
        <f>E347+E351</f>
        <v>-56</v>
      </c>
      <c r="F346" s="48">
        <f>SUM(D346:E346)</f>
        <v>4202.33</v>
      </c>
      <c r="G346" s="123"/>
    </row>
    <row r="347" spans="1:7" x14ac:dyDescent="0.25">
      <c r="A347" s="39"/>
      <c r="B347" s="76" t="s">
        <v>88</v>
      </c>
      <c r="C347" s="62" t="s">
        <v>31</v>
      </c>
      <c r="D347" s="48">
        <v>2156.7199999999998</v>
      </c>
      <c r="E347" s="48">
        <f>E348+E349+E350</f>
        <v>-41</v>
      </c>
      <c r="F347" s="48">
        <f>SUM(D347:E347)</f>
        <v>2115.7199999999998</v>
      </c>
      <c r="G347" s="123"/>
    </row>
    <row r="348" spans="1:7" x14ac:dyDescent="0.25">
      <c r="A348" s="58"/>
      <c r="B348" s="59" t="s">
        <v>89</v>
      </c>
      <c r="C348" s="30">
        <v>100101</v>
      </c>
      <c r="D348" s="64">
        <v>1940</v>
      </c>
      <c r="E348" s="64">
        <v>-25</v>
      </c>
      <c r="F348" s="64">
        <f>SUM(D348:E348)</f>
        <v>1915</v>
      </c>
      <c r="G348" s="123"/>
    </row>
    <row r="349" spans="1:7" x14ac:dyDescent="0.25">
      <c r="A349" s="58"/>
      <c r="B349" s="59" t="s">
        <v>133</v>
      </c>
      <c r="C349" s="30">
        <v>100117</v>
      </c>
      <c r="D349" s="64">
        <v>162.91999999999999</v>
      </c>
      <c r="E349" s="64">
        <v>-13.5</v>
      </c>
      <c r="F349" s="64">
        <f t="shared" ref="F349:F350" si="34">SUM(D349:E349)</f>
        <v>149.41999999999999</v>
      </c>
      <c r="G349" s="123"/>
    </row>
    <row r="350" spans="1:7" x14ac:dyDescent="0.25">
      <c r="A350" s="58"/>
      <c r="B350" s="59" t="s">
        <v>142</v>
      </c>
      <c r="C350" s="30">
        <v>100307</v>
      </c>
      <c r="D350" s="64">
        <v>49</v>
      </c>
      <c r="E350" s="64">
        <v>-2.5</v>
      </c>
      <c r="F350" s="64">
        <f t="shared" si="34"/>
        <v>46.5</v>
      </c>
      <c r="G350" s="123"/>
    </row>
    <row r="351" spans="1:7" x14ac:dyDescent="0.25">
      <c r="A351" s="53"/>
      <c r="B351" s="65" t="s">
        <v>52</v>
      </c>
      <c r="C351" s="55" t="s">
        <v>53</v>
      </c>
      <c r="D351" s="63">
        <f>D352</f>
        <v>2112.5</v>
      </c>
      <c r="E351" s="63">
        <f t="shared" ref="E351:F351" si="35">E352</f>
        <v>-15</v>
      </c>
      <c r="F351" s="63">
        <f t="shared" si="35"/>
        <v>2097.5</v>
      </c>
      <c r="G351" s="123"/>
    </row>
    <row r="352" spans="1:7" x14ac:dyDescent="0.25">
      <c r="A352" s="58"/>
      <c r="B352" s="59" t="s">
        <v>54</v>
      </c>
      <c r="C352" s="30">
        <v>570201</v>
      </c>
      <c r="D352" s="64">
        <v>2112.5</v>
      </c>
      <c r="E352" s="64">
        <v>-15</v>
      </c>
      <c r="F352" s="64">
        <f>SUM(D352:E352)</f>
        <v>2097.5</v>
      </c>
      <c r="G352" s="123"/>
    </row>
    <row r="353" spans="1:7" x14ac:dyDescent="0.25">
      <c r="A353" s="58"/>
      <c r="B353" s="59"/>
      <c r="C353" s="30"/>
      <c r="D353" s="64"/>
      <c r="E353" s="64"/>
      <c r="F353" s="64"/>
      <c r="G353" s="123"/>
    </row>
    <row r="354" spans="1:7" x14ac:dyDescent="0.25">
      <c r="A354" s="42"/>
      <c r="B354" s="77" t="s">
        <v>143</v>
      </c>
      <c r="C354" s="78" t="s">
        <v>144</v>
      </c>
      <c r="D354" s="79">
        <v>7459.89</v>
      </c>
      <c r="E354" s="79">
        <f>E355+E356</f>
        <v>-6.75</v>
      </c>
      <c r="F354" s="80">
        <f>SUM(D354:E354)</f>
        <v>7453.14</v>
      </c>
      <c r="G354" s="139"/>
    </row>
    <row r="355" spans="1:7" x14ac:dyDescent="0.25">
      <c r="A355" s="42"/>
      <c r="B355" s="140" t="s">
        <v>44</v>
      </c>
      <c r="C355" s="141" t="s">
        <v>26</v>
      </c>
      <c r="D355" s="142">
        <v>607.5</v>
      </c>
      <c r="E355" s="142">
        <f>E358</f>
        <v>-18</v>
      </c>
      <c r="F355" s="143"/>
      <c r="G355" s="139"/>
    </row>
    <row r="356" spans="1:7" x14ac:dyDescent="0.25">
      <c r="A356" s="42"/>
      <c r="B356" s="65" t="s">
        <v>145</v>
      </c>
      <c r="C356" s="144" t="s">
        <v>146</v>
      </c>
      <c r="D356" s="63">
        <v>626.78</v>
      </c>
      <c r="E356" s="145">
        <f>E360</f>
        <v>11.25</v>
      </c>
      <c r="F356" s="146">
        <f t="shared" ref="F356:F362" si="36">SUM(D356:E356)</f>
        <v>638.03</v>
      </c>
      <c r="G356" s="147"/>
    </row>
    <row r="357" spans="1:7" x14ac:dyDescent="0.25">
      <c r="A357" s="42"/>
      <c r="B357" s="65" t="s">
        <v>147</v>
      </c>
      <c r="C357" s="144" t="s">
        <v>148</v>
      </c>
      <c r="D357" s="63">
        <v>315.39999999999998</v>
      </c>
      <c r="E357" s="145">
        <f>E358</f>
        <v>-18</v>
      </c>
      <c r="F357" s="146">
        <f t="shared" si="36"/>
        <v>297.39999999999998</v>
      </c>
      <c r="G357" s="147"/>
    </row>
    <row r="358" spans="1:7" x14ac:dyDescent="0.25">
      <c r="A358" s="135"/>
      <c r="B358" s="65" t="s">
        <v>25</v>
      </c>
      <c r="C358" s="144" t="s">
        <v>26</v>
      </c>
      <c r="D358" s="63">
        <v>105.4</v>
      </c>
      <c r="E358" s="145">
        <f>E359</f>
        <v>-18</v>
      </c>
      <c r="F358" s="146">
        <f t="shared" si="36"/>
        <v>87.4</v>
      </c>
      <c r="G358" s="147"/>
    </row>
    <row r="359" spans="1:7" x14ac:dyDescent="0.25">
      <c r="A359" s="148"/>
      <c r="B359" s="59" t="s">
        <v>129</v>
      </c>
      <c r="C359" s="149" t="s">
        <v>149</v>
      </c>
      <c r="D359" s="64">
        <v>18</v>
      </c>
      <c r="E359" s="150">
        <v>-18</v>
      </c>
      <c r="F359" s="151">
        <f t="shared" si="36"/>
        <v>0</v>
      </c>
      <c r="G359" s="147"/>
    </row>
    <row r="360" spans="1:7" x14ac:dyDescent="0.25">
      <c r="A360" s="42"/>
      <c r="B360" s="77" t="s">
        <v>150</v>
      </c>
      <c r="C360" s="78" t="s">
        <v>151</v>
      </c>
      <c r="D360" s="79">
        <v>234.48</v>
      </c>
      <c r="E360" s="79">
        <f>E361</f>
        <v>11.25</v>
      </c>
      <c r="F360" s="80">
        <f t="shared" si="36"/>
        <v>245.73</v>
      </c>
      <c r="G360" s="139"/>
    </row>
    <row r="361" spans="1:7" x14ac:dyDescent="0.25">
      <c r="A361" s="53"/>
      <c r="B361" s="65" t="s">
        <v>145</v>
      </c>
      <c r="C361" s="144" t="s">
        <v>146</v>
      </c>
      <c r="D361" s="63">
        <v>220.98</v>
      </c>
      <c r="E361" s="145">
        <f>E362</f>
        <v>11.25</v>
      </c>
      <c r="F361" s="146">
        <f t="shared" si="36"/>
        <v>232.23</v>
      </c>
      <c r="G361" s="147"/>
    </row>
    <row r="362" spans="1:7" ht="25.5" x14ac:dyDescent="0.25">
      <c r="A362" s="53"/>
      <c r="B362" s="59" t="s">
        <v>152</v>
      </c>
      <c r="C362" s="149" t="s">
        <v>153</v>
      </c>
      <c r="D362" s="64">
        <v>220.98</v>
      </c>
      <c r="E362" s="150">
        <v>11.25</v>
      </c>
      <c r="F362" s="151">
        <f t="shared" si="36"/>
        <v>232.23</v>
      </c>
      <c r="G362" s="152"/>
    </row>
    <row r="363" spans="1:7" x14ac:dyDescent="0.25">
      <c r="A363" s="53"/>
      <c r="B363" s="59"/>
      <c r="C363" s="149"/>
      <c r="D363" s="64"/>
      <c r="E363" s="150"/>
      <c r="F363" s="151"/>
      <c r="G363" s="152"/>
    </row>
    <row r="364" spans="1:7" x14ac:dyDescent="0.25">
      <c r="A364" s="42"/>
      <c r="B364" s="43" t="s">
        <v>154</v>
      </c>
      <c r="C364" s="44">
        <v>74.02</v>
      </c>
      <c r="D364" s="50">
        <v>777.32</v>
      </c>
      <c r="E364" s="50">
        <f>E365</f>
        <v>187.4</v>
      </c>
      <c r="F364" s="50">
        <f>SUM(D364:E364)</f>
        <v>964.72</v>
      </c>
      <c r="G364" s="134"/>
    </row>
    <row r="365" spans="1:7" x14ac:dyDescent="0.25">
      <c r="A365" s="91"/>
      <c r="B365" s="40" t="s">
        <v>25</v>
      </c>
      <c r="C365" s="47" t="s">
        <v>26</v>
      </c>
      <c r="D365" s="94">
        <v>647.32000000000005</v>
      </c>
      <c r="E365" s="94">
        <f>E368</f>
        <v>187.4</v>
      </c>
      <c r="F365" s="94">
        <f>SUM(D365:E365)</f>
        <v>834.72</v>
      </c>
      <c r="G365" s="121"/>
    </row>
    <row r="366" spans="1:7" x14ac:dyDescent="0.25">
      <c r="A366" s="91"/>
      <c r="B366" s="40" t="s">
        <v>155</v>
      </c>
      <c r="C366" s="47">
        <v>74020501</v>
      </c>
      <c r="D366" s="94">
        <f>D367</f>
        <v>506.56</v>
      </c>
      <c r="E366" s="94">
        <f t="shared" ref="E366:F366" si="37">E367</f>
        <v>187.4</v>
      </c>
      <c r="F366" s="94">
        <f t="shared" si="37"/>
        <v>693.96</v>
      </c>
      <c r="G366" s="121"/>
    </row>
    <row r="367" spans="1:7" x14ac:dyDescent="0.25">
      <c r="A367" s="91"/>
      <c r="B367" s="40" t="s">
        <v>25</v>
      </c>
      <c r="C367" s="47" t="s">
        <v>26</v>
      </c>
      <c r="D367" s="94">
        <v>506.56</v>
      </c>
      <c r="E367" s="94">
        <f>E368</f>
        <v>187.4</v>
      </c>
      <c r="F367" s="94">
        <f t="shared" ref="F367:F368" si="38">SUM(D367:E367)</f>
        <v>693.96</v>
      </c>
      <c r="G367" s="121"/>
    </row>
    <row r="368" spans="1:7" x14ac:dyDescent="0.25">
      <c r="A368" s="68"/>
      <c r="B368" s="67" t="s">
        <v>156</v>
      </c>
      <c r="C368" s="81">
        <v>200104</v>
      </c>
      <c r="D368" s="71">
        <v>486.56</v>
      </c>
      <c r="E368" s="71">
        <v>187.4</v>
      </c>
      <c r="F368" s="71">
        <f t="shared" si="38"/>
        <v>673.96</v>
      </c>
      <c r="G368" s="137"/>
    </row>
    <row r="369" spans="1:14" x14ac:dyDescent="0.25">
      <c r="A369" s="68"/>
      <c r="B369" s="67"/>
      <c r="C369" s="81"/>
      <c r="D369" s="71"/>
      <c r="E369" s="71"/>
      <c r="F369" s="71"/>
      <c r="G369" s="137"/>
    </row>
    <row r="370" spans="1:14" x14ac:dyDescent="0.25">
      <c r="A370" s="42"/>
      <c r="B370" s="77" t="s">
        <v>157</v>
      </c>
      <c r="C370" s="78" t="s">
        <v>158</v>
      </c>
      <c r="D370" s="79">
        <v>2357.9899999999998</v>
      </c>
      <c r="E370" s="79">
        <f>E371</f>
        <v>-100</v>
      </c>
      <c r="F370" s="80">
        <f>SUM(D370:E370)</f>
        <v>2257.9899999999998</v>
      </c>
      <c r="G370" s="139"/>
    </row>
    <row r="371" spans="1:14" ht="14.25" customHeight="1" x14ac:dyDescent="0.25">
      <c r="A371" s="42"/>
      <c r="B371" s="77" t="s">
        <v>44</v>
      </c>
      <c r="C371" s="78" t="s">
        <v>26</v>
      </c>
      <c r="D371" s="79">
        <v>462.4</v>
      </c>
      <c r="E371" s="79">
        <f>E372</f>
        <v>-100</v>
      </c>
      <c r="F371" s="79">
        <f>SUM(D371:E371)</f>
        <v>362.4</v>
      </c>
      <c r="G371" s="139"/>
    </row>
    <row r="372" spans="1:14" x14ac:dyDescent="0.25">
      <c r="A372" s="39"/>
      <c r="B372" s="153" t="s">
        <v>159</v>
      </c>
      <c r="C372" s="154" t="s">
        <v>160</v>
      </c>
      <c r="D372" s="48">
        <v>627.4</v>
      </c>
      <c r="E372" s="155">
        <f>E373</f>
        <v>-100</v>
      </c>
      <c r="F372" s="156">
        <f>SUM(D372:E372)</f>
        <v>527.4</v>
      </c>
      <c r="G372" s="157"/>
    </row>
    <row r="373" spans="1:14" x14ac:dyDescent="0.25">
      <c r="A373" s="53"/>
      <c r="B373" s="65" t="s">
        <v>44</v>
      </c>
      <c r="C373" s="144" t="s">
        <v>26</v>
      </c>
      <c r="D373" s="63">
        <v>377.4</v>
      </c>
      <c r="E373" s="145">
        <f>E374</f>
        <v>-100</v>
      </c>
      <c r="F373" s="146">
        <f>SUM(D373:E373)</f>
        <v>277.39999999999998</v>
      </c>
      <c r="G373" s="147"/>
      <c r="J373" s="3" t="s">
        <v>62</v>
      </c>
      <c r="K373" s="3"/>
      <c r="L373" s="3"/>
      <c r="M373" s="2" t="s">
        <v>63</v>
      </c>
      <c r="N373" s="2"/>
    </row>
    <row r="374" spans="1:14" x14ac:dyDescent="0.25">
      <c r="A374" s="53"/>
      <c r="B374" s="59" t="s">
        <v>129</v>
      </c>
      <c r="C374" s="149" t="s">
        <v>149</v>
      </c>
      <c r="D374" s="64">
        <v>200</v>
      </c>
      <c r="E374" s="150">
        <v>-100</v>
      </c>
      <c r="F374" s="151">
        <f>SUM(D374:E374)</f>
        <v>100</v>
      </c>
      <c r="G374" s="152"/>
      <c r="J374" s="3" t="s">
        <v>64</v>
      </c>
      <c r="K374" s="3"/>
      <c r="L374" s="3"/>
      <c r="M374" s="2" t="s">
        <v>65</v>
      </c>
      <c r="N374" s="2"/>
    </row>
    <row r="375" spans="1:14" x14ac:dyDescent="0.25">
      <c r="A375" s="39"/>
      <c r="B375" s="54"/>
      <c r="C375" s="82"/>
      <c r="D375" s="83"/>
      <c r="E375" s="83"/>
      <c r="F375" s="83"/>
      <c r="G375" s="158"/>
    </row>
    <row r="376" spans="1:14" x14ac:dyDescent="0.25">
      <c r="A376" s="53"/>
      <c r="B376" s="67"/>
      <c r="C376" s="81"/>
      <c r="D376" s="61"/>
      <c r="E376" s="84"/>
      <c r="F376" s="84"/>
      <c r="G376" s="159"/>
    </row>
    <row r="377" spans="1:14" x14ac:dyDescent="0.25">
      <c r="I377" s="160" t="s">
        <v>94</v>
      </c>
      <c r="J377" s="161"/>
      <c r="K377" s="161"/>
      <c r="L377" s="161" t="s">
        <v>95</v>
      </c>
      <c r="M377" s="161"/>
    </row>
    <row r="378" spans="1:14" x14ac:dyDescent="0.25">
      <c r="B378" s="160" t="s">
        <v>94</v>
      </c>
      <c r="C378" s="161"/>
      <c r="D378" s="161"/>
      <c r="E378" s="161" t="s">
        <v>95</v>
      </c>
      <c r="F378" s="161"/>
      <c r="I378" s="160" t="s">
        <v>161</v>
      </c>
      <c r="J378" s="161"/>
      <c r="K378" s="161"/>
      <c r="L378" s="161" t="s">
        <v>97</v>
      </c>
      <c r="M378" s="161"/>
    </row>
    <row r="379" spans="1:14" x14ac:dyDescent="0.25">
      <c r="B379" s="160" t="s">
        <v>96</v>
      </c>
      <c r="C379" s="161"/>
      <c r="D379" s="161"/>
      <c r="E379" s="161" t="s">
        <v>97</v>
      </c>
      <c r="F379" s="161"/>
      <c r="I379" s="162"/>
      <c r="J379" s="161"/>
      <c r="K379" s="161"/>
      <c r="L379" s="161" t="s">
        <v>98</v>
      </c>
      <c r="M379" s="161"/>
    </row>
    <row r="380" spans="1:14" x14ac:dyDescent="0.25">
      <c r="B380" s="162"/>
      <c r="C380" s="161"/>
      <c r="D380" s="161"/>
      <c r="E380" s="161" t="s">
        <v>98</v>
      </c>
      <c r="F380" s="161"/>
    </row>
    <row r="400" spans="1:6" ht="15.75" x14ac:dyDescent="0.25">
      <c r="A400" s="1" t="s">
        <v>0</v>
      </c>
      <c r="B400" s="1"/>
      <c r="C400" s="2" t="s">
        <v>162</v>
      </c>
      <c r="D400" s="2"/>
      <c r="E400" s="3"/>
      <c r="F400"/>
    </row>
    <row r="401" spans="1:7" ht="15.75" x14ac:dyDescent="0.25">
      <c r="A401" s="1" t="s">
        <v>2</v>
      </c>
      <c r="B401" s="1"/>
      <c r="C401" s="2"/>
    </row>
    <row r="402" spans="1:7" ht="15.75" x14ac:dyDescent="0.25">
      <c r="A402" s="1" t="s">
        <v>3</v>
      </c>
      <c r="B402" s="1"/>
      <c r="C402" s="2"/>
      <c r="D402" s="2"/>
      <c r="E402" s="2"/>
    </row>
    <row r="403" spans="1:7" ht="18.75" x14ac:dyDescent="0.25">
      <c r="A403" s="4" t="s">
        <v>4</v>
      </c>
      <c r="B403" s="4"/>
      <c r="C403" s="4"/>
      <c r="D403" s="4"/>
      <c r="E403" s="4"/>
      <c r="F403" s="4"/>
      <c r="G403" s="4"/>
    </row>
    <row r="404" spans="1:7" ht="18.75" x14ac:dyDescent="0.3">
      <c r="A404" s="2"/>
      <c r="B404" s="5"/>
      <c r="C404" s="6"/>
      <c r="D404" s="6"/>
      <c r="E404" s="6"/>
      <c r="F404" s="6" t="s">
        <v>5</v>
      </c>
    </row>
    <row r="405" spans="1:7" ht="36" x14ac:dyDescent="0.25">
      <c r="A405" s="7" t="s">
        <v>6</v>
      </c>
      <c r="B405" s="8" t="s">
        <v>7</v>
      </c>
      <c r="C405" s="9" t="s">
        <v>8</v>
      </c>
      <c r="D405" s="10" t="s">
        <v>163</v>
      </c>
      <c r="E405" s="11" t="s">
        <v>164</v>
      </c>
      <c r="F405" s="11" t="s">
        <v>10</v>
      </c>
      <c r="G405" s="10" t="s">
        <v>100</v>
      </c>
    </row>
    <row r="406" spans="1:7" x14ac:dyDescent="0.25">
      <c r="A406" s="12" t="s">
        <v>12</v>
      </c>
      <c r="B406" s="13" t="s">
        <v>13</v>
      </c>
      <c r="C406" s="14">
        <v>102</v>
      </c>
      <c r="D406" s="15">
        <v>29289.03</v>
      </c>
      <c r="E406" s="16">
        <f>E408+E410+E412+E417</f>
        <v>38.58</v>
      </c>
      <c r="F406" s="17"/>
      <c r="G406" s="17">
        <f>D406+E406</f>
        <v>29327.61</v>
      </c>
    </row>
    <row r="407" spans="1:7" x14ac:dyDescent="0.25">
      <c r="A407" s="104"/>
      <c r="B407" s="31"/>
      <c r="C407" s="30"/>
      <c r="D407" s="105"/>
      <c r="E407" s="106"/>
      <c r="F407" s="75"/>
      <c r="G407" s="75"/>
    </row>
    <row r="408" spans="1:7" x14ac:dyDescent="0.25">
      <c r="A408" s="7"/>
      <c r="B408" s="108" t="s">
        <v>112</v>
      </c>
      <c r="C408" s="55">
        <v>30.02</v>
      </c>
      <c r="D408" s="109">
        <v>504.72</v>
      </c>
      <c r="E408" s="110">
        <f>E409</f>
        <v>-51.09</v>
      </c>
      <c r="F408" s="110">
        <f t="shared" ref="F408:G408" si="39">F409</f>
        <v>0</v>
      </c>
      <c r="G408" s="110">
        <f t="shared" si="39"/>
        <v>453.63</v>
      </c>
    </row>
    <row r="409" spans="1:7" x14ac:dyDescent="0.25">
      <c r="A409" s="104"/>
      <c r="B409" s="31" t="s">
        <v>113</v>
      </c>
      <c r="C409" s="30">
        <v>30020530</v>
      </c>
      <c r="D409" s="105">
        <v>504.72</v>
      </c>
      <c r="E409" s="106">
        <v>-51.09</v>
      </c>
      <c r="F409" s="75"/>
      <c r="G409" s="112">
        <f>SUM(D409:F409)</f>
        <v>453.63</v>
      </c>
    </row>
    <row r="410" spans="1:7" x14ac:dyDescent="0.25">
      <c r="A410" s="7"/>
      <c r="B410" s="108" t="s">
        <v>116</v>
      </c>
      <c r="C410" s="55">
        <v>33.020000000000003</v>
      </c>
      <c r="D410" s="109">
        <v>250.01</v>
      </c>
      <c r="E410" s="110">
        <f>E411</f>
        <v>51.09</v>
      </c>
      <c r="F410" s="110">
        <f t="shared" ref="F410:G410" si="40">F411</f>
        <v>0</v>
      </c>
      <c r="G410" s="110">
        <f t="shared" si="40"/>
        <v>301.10000000000002</v>
      </c>
    </row>
    <row r="411" spans="1:7" x14ac:dyDescent="0.25">
      <c r="A411" s="104"/>
      <c r="B411" s="31" t="s">
        <v>117</v>
      </c>
      <c r="C411" s="30">
        <v>330250</v>
      </c>
      <c r="D411" s="105">
        <v>250.01</v>
      </c>
      <c r="E411" s="106">
        <v>51.09</v>
      </c>
      <c r="F411" s="75"/>
      <c r="G411" s="112">
        <f>SUM(D411:F411)</f>
        <v>301.10000000000002</v>
      </c>
    </row>
    <row r="412" spans="1:7" x14ac:dyDescent="0.25">
      <c r="A412" s="7"/>
      <c r="B412" s="108" t="s">
        <v>122</v>
      </c>
      <c r="C412" s="55">
        <v>36.020000000000003</v>
      </c>
      <c r="D412" s="109">
        <v>771.16</v>
      </c>
      <c r="E412" s="110">
        <f>E413</f>
        <v>16</v>
      </c>
      <c r="F412" s="73"/>
      <c r="G412" s="111">
        <f>SUM(D412:F412)</f>
        <v>787.16</v>
      </c>
    </row>
    <row r="413" spans="1:7" x14ac:dyDescent="0.25">
      <c r="A413" s="104"/>
      <c r="B413" s="31" t="s">
        <v>123</v>
      </c>
      <c r="C413" s="30" t="s">
        <v>124</v>
      </c>
      <c r="D413" s="105">
        <v>411.26</v>
      </c>
      <c r="E413" s="106">
        <v>16</v>
      </c>
      <c r="F413" s="75"/>
      <c r="G413" s="112">
        <f>SUM(D413:F413)</f>
        <v>427.26</v>
      </c>
    </row>
    <row r="414" spans="1:7" x14ac:dyDescent="0.25">
      <c r="A414" s="7"/>
      <c r="B414" s="108" t="s">
        <v>165</v>
      </c>
      <c r="C414" s="55">
        <v>37.020000000000003</v>
      </c>
      <c r="D414" s="109">
        <f>D415+D416</f>
        <v>0</v>
      </c>
      <c r="E414" s="110">
        <f>E415+E416</f>
        <v>0</v>
      </c>
      <c r="F414" s="73"/>
      <c r="G414" s="111">
        <f>G415+G416</f>
        <v>0</v>
      </c>
    </row>
    <row r="415" spans="1:7" ht="25.5" x14ac:dyDescent="0.25">
      <c r="A415" s="104"/>
      <c r="B415" s="163" t="s">
        <v>166</v>
      </c>
      <c r="C415" s="30">
        <v>370203</v>
      </c>
      <c r="D415" s="105">
        <v>-530.38</v>
      </c>
      <c r="E415" s="106">
        <v>100</v>
      </c>
      <c r="F415" s="75"/>
      <c r="G415" s="113">
        <f>SUM(D415:F415)</f>
        <v>-430.38</v>
      </c>
    </row>
    <row r="416" spans="1:7" x14ac:dyDescent="0.25">
      <c r="A416" s="104"/>
      <c r="B416" s="163" t="s">
        <v>167</v>
      </c>
      <c r="C416" s="30">
        <v>370204</v>
      </c>
      <c r="D416" s="105">
        <v>530.38</v>
      </c>
      <c r="E416" s="106">
        <v>-100</v>
      </c>
      <c r="F416" s="75"/>
      <c r="G416" s="112">
        <f>SUM(D416:F416)</f>
        <v>430.38</v>
      </c>
    </row>
    <row r="417" spans="1:7" x14ac:dyDescent="0.25">
      <c r="A417" s="18"/>
      <c r="B417" s="19" t="s">
        <v>16</v>
      </c>
      <c r="C417" s="20">
        <v>39.020000000000003</v>
      </c>
      <c r="D417" s="21">
        <f>D418</f>
        <v>169.01</v>
      </c>
      <c r="E417" s="21">
        <f t="shared" ref="E417" si="41">E418</f>
        <v>22.58</v>
      </c>
      <c r="F417" s="164"/>
      <c r="G417" s="164">
        <f>SUM(D417:F417)</f>
        <v>191.58999999999997</v>
      </c>
    </row>
    <row r="418" spans="1:7" x14ac:dyDescent="0.25">
      <c r="A418" s="30"/>
      <c r="B418" s="31" t="s">
        <v>17</v>
      </c>
      <c r="C418" s="30" t="s">
        <v>68</v>
      </c>
      <c r="D418" s="32">
        <v>169.01</v>
      </c>
      <c r="E418" s="33">
        <v>22.58</v>
      </c>
      <c r="F418" s="34"/>
      <c r="G418" s="34">
        <f>SUM(D418:F418)</f>
        <v>191.58999999999997</v>
      </c>
    </row>
    <row r="419" spans="1:7" x14ac:dyDescent="0.25">
      <c r="A419" s="35"/>
      <c r="B419" s="36"/>
      <c r="C419" s="2"/>
      <c r="D419" s="37"/>
      <c r="E419" s="38"/>
      <c r="F419" s="38"/>
      <c r="G419" s="38"/>
    </row>
    <row r="420" spans="1:7" ht="36" x14ac:dyDescent="0.25">
      <c r="A420" s="39" t="s">
        <v>18</v>
      </c>
      <c r="B420" s="40" t="s">
        <v>19</v>
      </c>
      <c r="C420" s="41" t="s">
        <v>8</v>
      </c>
      <c r="D420" s="10" t="s">
        <v>163</v>
      </c>
      <c r="E420" s="11" t="s">
        <v>164</v>
      </c>
      <c r="F420" s="11" t="s">
        <v>10</v>
      </c>
      <c r="G420" s="10" t="s">
        <v>100</v>
      </c>
    </row>
    <row r="421" spans="1:7" x14ac:dyDescent="0.25">
      <c r="A421" s="42"/>
      <c r="B421" s="43" t="s">
        <v>20</v>
      </c>
      <c r="C421" s="44">
        <v>5002</v>
      </c>
      <c r="D421" s="45">
        <v>32726.77</v>
      </c>
      <c r="E421" s="46">
        <f>E424</f>
        <v>38.579999999999984</v>
      </c>
      <c r="F421" s="46">
        <f>F424</f>
        <v>0</v>
      </c>
      <c r="G421" s="50">
        <f>D421+E421</f>
        <v>32765.350000000002</v>
      </c>
    </row>
    <row r="422" spans="1:7" x14ac:dyDescent="0.25">
      <c r="A422" s="39"/>
      <c r="B422" s="40" t="s">
        <v>21</v>
      </c>
      <c r="C422" s="47">
        <v>9802</v>
      </c>
      <c r="D422" s="48">
        <v>-3437.74</v>
      </c>
      <c r="E422" s="49"/>
      <c r="F422" s="48"/>
      <c r="G422" s="48">
        <f>D422</f>
        <v>-3437.74</v>
      </c>
    </row>
    <row r="423" spans="1:7" x14ac:dyDescent="0.25">
      <c r="A423" s="39"/>
      <c r="B423" s="40"/>
      <c r="C423" s="47"/>
      <c r="D423" s="48"/>
      <c r="E423" s="49"/>
      <c r="F423" s="48"/>
      <c r="G423" s="48"/>
    </row>
    <row r="424" spans="1:7" x14ac:dyDescent="0.25">
      <c r="A424" s="42"/>
      <c r="B424" s="43" t="s">
        <v>22</v>
      </c>
      <c r="C424" s="44"/>
      <c r="D424" s="45">
        <f>D421+D422</f>
        <v>29289.03</v>
      </c>
      <c r="E424" s="46">
        <f>E426+E439+E460+E472+E486+E492+E501</f>
        <v>38.579999999999984</v>
      </c>
      <c r="F424" s="46">
        <f>F426+F439+F460+F472+F486+F492+F501</f>
        <v>0</v>
      </c>
      <c r="G424" s="50">
        <f>G421+G422</f>
        <v>29327.61</v>
      </c>
    </row>
    <row r="425" spans="1:7" x14ac:dyDescent="0.25">
      <c r="A425" s="39"/>
      <c r="B425" s="40"/>
      <c r="C425" s="47"/>
      <c r="D425" s="51"/>
      <c r="E425" s="49"/>
      <c r="F425" s="49"/>
      <c r="G425" s="48"/>
    </row>
    <row r="426" spans="1:7" x14ac:dyDescent="0.25">
      <c r="A426" s="42"/>
      <c r="B426" s="43" t="s">
        <v>23</v>
      </c>
      <c r="C426" s="52">
        <v>51.02</v>
      </c>
      <c r="D426" s="45">
        <v>6976.41</v>
      </c>
      <c r="E426" s="46">
        <f>E428+E432+E436</f>
        <v>24.999999999999996</v>
      </c>
      <c r="F426" s="46">
        <f>F428+F432+F436</f>
        <v>0</v>
      </c>
      <c r="G426" s="50">
        <f t="shared" ref="G426:G432" si="42">SUM(D426:F426)</f>
        <v>7001.41</v>
      </c>
    </row>
    <row r="427" spans="1:7" x14ac:dyDescent="0.25">
      <c r="A427" s="42"/>
      <c r="B427" s="43" t="s">
        <v>24</v>
      </c>
      <c r="C427" s="52">
        <v>51020103</v>
      </c>
      <c r="D427" s="45"/>
      <c r="E427" s="46"/>
      <c r="F427" s="46"/>
      <c r="G427" s="50"/>
    </row>
    <row r="428" spans="1:7" x14ac:dyDescent="0.25">
      <c r="A428" s="53"/>
      <c r="B428" s="54" t="s">
        <v>30</v>
      </c>
      <c r="C428" s="55" t="s">
        <v>168</v>
      </c>
      <c r="D428" s="57">
        <v>4819.05</v>
      </c>
      <c r="E428" s="56">
        <f>E429+E430+E431</f>
        <v>20</v>
      </c>
      <c r="F428" s="56">
        <v>0</v>
      </c>
      <c r="G428" s="63">
        <f t="shared" si="42"/>
        <v>4839.05</v>
      </c>
    </row>
    <row r="429" spans="1:7" x14ac:dyDescent="0.25">
      <c r="A429" s="58"/>
      <c r="B429" s="67" t="s">
        <v>89</v>
      </c>
      <c r="C429" s="30">
        <v>100101</v>
      </c>
      <c r="D429" s="60">
        <v>3745.85</v>
      </c>
      <c r="E429" s="61">
        <v>75</v>
      </c>
      <c r="F429" s="61"/>
      <c r="G429" s="64">
        <f t="shared" si="42"/>
        <v>3820.85</v>
      </c>
    </row>
    <row r="430" spans="1:7" x14ac:dyDescent="0.25">
      <c r="A430" s="58"/>
      <c r="B430" s="67" t="s">
        <v>132</v>
      </c>
      <c r="C430" s="30">
        <v>100105</v>
      </c>
      <c r="D430" s="64">
        <v>395.2</v>
      </c>
      <c r="E430" s="61">
        <v>-45</v>
      </c>
      <c r="F430" s="61"/>
      <c r="G430" s="64">
        <f t="shared" si="42"/>
        <v>350.2</v>
      </c>
    </row>
    <row r="431" spans="1:7" x14ac:dyDescent="0.25">
      <c r="A431" s="58"/>
      <c r="B431" s="67" t="s">
        <v>169</v>
      </c>
      <c r="C431" s="30">
        <v>100106</v>
      </c>
      <c r="D431" s="64">
        <v>140</v>
      </c>
      <c r="E431" s="61">
        <v>-10</v>
      </c>
      <c r="F431" s="61"/>
      <c r="G431" s="64">
        <f t="shared" si="42"/>
        <v>130</v>
      </c>
    </row>
    <row r="432" spans="1:7" x14ac:dyDescent="0.25">
      <c r="A432" s="53"/>
      <c r="B432" s="54" t="s">
        <v>25</v>
      </c>
      <c r="C432" s="55" t="s">
        <v>127</v>
      </c>
      <c r="D432" s="63">
        <v>1740.6</v>
      </c>
      <c r="E432" s="56">
        <f>E433+E435</f>
        <v>12.3</v>
      </c>
      <c r="F432" s="56">
        <f>F433</f>
        <v>8.8000000000000007</v>
      </c>
      <c r="G432" s="63">
        <f t="shared" si="42"/>
        <v>1761.6999999999998</v>
      </c>
    </row>
    <row r="433" spans="1:7" x14ac:dyDescent="0.25">
      <c r="A433" s="53"/>
      <c r="B433" s="54" t="s">
        <v>25</v>
      </c>
      <c r="C433" s="55">
        <v>2001</v>
      </c>
      <c r="D433" s="57">
        <v>954.75</v>
      </c>
      <c r="E433" s="56">
        <f>E434</f>
        <v>7.3</v>
      </c>
      <c r="F433" s="56">
        <f>F434</f>
        <v>8.8000000000000007</v>
      </c>
      <c r="G433" s="63">
        <f t="shared" ref="G433:G434" si="43">SUM(D433:F433)</f>
        <v>970.84999999999991</v>
      </c>
    </row>
    <row r="434" spans="1:7" x14ac:dyDescent="0.25">
      <c r="A434" s="58"/>
      <c r="B434" s="67" t="s">
        <v>33</v>
      </c>
      <c r="C434" s="30">
        <v>200101</v>
      </c>
      <c r="D434" s="60">
        <v>49.14</v>
      </c>
      <c r="E434" s="61">
        <v>7.3</v>
      </c>
      <c r="F434" s="61">
        <v>8.8000000000000007</v>
      </c>
      <c r="G434" s="64">
        <f t="shared" si="43"/>
        <v>65.239999999999995</v>
      </c>
    </row>
    <row r="435" spans="1:7" x14ac:dyDescent="0.25">
      <c r="A435" s="53"/>
      <c r="B435" s="54" t="s">
        <v>40</v>
      </c>
      <c r="C435" s="55">
        <v>2014</v>
      </c>
      <c r="D435" s="63">
        <v>0</v>
      </c>
      <c r="E435" s="56">
        <v>5</v>
      </c>
      <c r="F435" s="56"/>
      <c r="G435" s="63">
        <f>SUM(D435:F435)</f>
        <v>5</v>
      </c>
    </row>
    <row r="436" spans="1:7" x14ac:dyDescent="0.25">
      <c r="A436" s="53"/>
      <c r="B436" s="54" t="s">
        <v>27</v>
      </c>
      <c r="C436" s="55" t="s">
        <v>170</v>
      </c>
      <c r="D436" s="57">
        <v>172.8</v>
      </c>
      <c r="E436" s="56">
        <f>E437</f>
        <v>-7.3</v>
      </c>
      <c r="F436" s="56">
        <f>F437</f>
        <v>-8.8000000000000007</v>
      </c>
      <c r="G436" s="63">
        <f>SUM(D436:F436)</f>
        <v>156.69999999999999</v>
      </c>
    </row>
    <row r="437" spans="1:7" x14ac:dyDescent="0.25">
      <c r="A437" s="58"/>
      <c r="B437" s="67" t="s">
        <v>171</v>
      </c>
      <c r="C437" s="30">
        <v>5940</v>
      </c>
      <c r="D437" s="60">
        <v>164.4</v>
      </c>
      <c r="E437" s="61">
        <v>-7.3</v>
      </c>
      <c r="F437" s="61">
        <v>-8.8000000000000007</v>
      </c>
      <c r="G437" s="64">
        <f>SUM(D437:F437)</f>
        <v>148.29999999999998</v>
      </c>
    </row>
    <row r="438" spans="1:7" x14ac:dyDescent="0.25">
      <c r="A438" s="39"/>
      <c r="B438" s="40"/>
      <c r="C438" s="62"/>
      <c r="D438" s="51"/>
      <c r="E438" s="49"/>
      <c r="F438" s="49"/>
      <c r="G438" s="49"/>
    </row>
    <row r="439" spans="1:7" x14ac:dyDescent="0.25">
      <c r="A439" s="39"/>
      <c r="B439" s="43" t="s">
        <v>74</v>
      </c>
      <c r="C439" s="52">
        <v>54.02</v>
      </c>
      <c r="D439" s="45">
        <v>727.73</v>
      </c>
      <c r="E439" s="46">
        <f>E440</f>
        <v>-20</v>
      </c>
      <c r="F439" s="46">
        <f>F443</f>
        <v>-50</v>
      </c>
      <c r="G439" s="46">
        <f>D439+F439</f>
        <v>677.73</v>
      </c>
    </row>
    <row r="440" spans="1:7" x14ac:dyDescent="0.25">
      <c r="A440" s="85"/>
      <c r="B440" s="86" t="s">
        <v>131</v>
      </c>
      <c r="C440" s="87">
        <v>540210</v>
      </c>
      <c r="D440" s="126">
        <v>567.73</v>
      </c>
      <c r="E440" s="88">
        <f>E441</f>
        <v>-20</v>
      </c>
      <c r="F440" s="88"/>
      <c r="G440" s="88">
        <f>SUM(D440:F440)</f>
        <v>547.73</v>
      </c>
    </row>
    <row r="441" spans="1:7" x14ac:dyDescent="0.25">
      <c r="A441" s="85"/>
      <c r="B441" s="86" t="s">
        <v>30</v>
      </c>
      <c r="C441" s="87" t="s">
        <v>168</v>
      </c>
      <c r="D441" s="126">
        <v>457.5</v>
      </c>
      <c r="E441" s="88">
        <f>E442</f>
        <v>-20</v>
      </c>
      <c r="F441" s="88"/>
      <c r="G441" s="88">
        <f t="shared" ref="G441:G442" si="44">SUM(D441:F441)</f>
        <v>437.5</v>
      </c>
    </row>
    <row r="442" spans="1:7" x14ac:dyDescent="0.25">
      <c r="A442" s="91"/>
      <c r="B442" s="69" t="s">
        <v>89</v>
      </c>
      <c r="C442" s="24">
        <v>100101</v>
      </c>
      <c r="D442" s="129">
        <v>387.2</v>
      </c>
      <c r="E442" s="128">
        <v>-20</v>
      </c>
      <c r="F442" s="128"/>
      <c r="G442" s="128">
        <f t="shared" si="44"/>
        <v>367.2</v>
      </c>
    </row>
    <row r="443" spans="1:7" x14ac:dyDescent="0.25">
      <c r="A443" s="39"/>
      <c r="B443" s="43" t="s">
        <v>172</v>
      </c>
      <c r="C443" s="52">
        <v>540205</v>
      </c>
      <c r="D443" s="50">
        <f>D444</f>
        <v>160</v>
      </c>
      <c r="E443" s="46">
        <v>0</v>
      </c>
      <c r="F443" s="46">
        <f>F444</f>
        <v>-50</v>
      </c>
      <c r="G443" s="46">
        <v>160</v>
      </c>
    </row>
    <row r="444" spans="1:7" x14ac:dyDescent="0.25">
      <c r="A444" s="58"/>
      <c r="B444" s="67" t="s">
        <v>172</v>
      </c>
      <c r="C444" s="30">
        <v>5004</v>
      </c>
      <c r="D444" s="64">
        <v>160</v>
      </c>
      <c r="E444" s="61">
        <v>0</v>
      </c>
      <c r="F444" s="61">
        <v>-50</v>
      </c>
      <c r="G444" s="61">
        <f>D444+F444</f>
        <v>110</v>
      </c>
    </row>
    <row r="445" spans="1:7" x14ac:dyDescent="0.25">
      <c r="A445" s="58"/>
      <c r="B445" s="67"/>
      <c r="C445" s="30"/>
      <c r="D445" s="64"/>
      <c r="E445" s="61"/>
      <c r="F445" s="61"/>
      <c r="G445" s="61"/>
    </row>
    <row r="446" spans="1:7" x14ac:dyDescent="0.25">
      <c r="A446" s="39"/>
      <c r="B446" s="40" t="s">
        <v>77</v>
      </c>
      <c r="C446" s="62">
        <v>61.02</v>
      </c>
      <c r="D446" s="48">
        <v>1411.09</v>
      </c>
      <c r="E446" s="49">
        <f>E447</f>
        <v>0</v>
      </c>
      <c r="F446" s="49"/>
      <c r="G446" s="49">
        <f>SUM(D446:F446)</f>
        <v>1411.09</v>
      </c>
    </row>
    <row r="447" spans="1:7" x14ac:dyDescent="0.25">
      <c r="A447" s="39"/>
      <c r="B447" s="40" t="s">
        <v>78</v>
      </c>
      <c r="C447" s="62">
        <v>610205</v>
      </c>
      <c r="D447" s="48">
        <v>800.78</v>
      </c>
      <c r="E447" s="49">
        <f>E448</f>
        <v>0</v>
      </c>
      <c r="F447" s="49"/>
      <c r="G447" s="49">
        <f t="shared" ref="G447:G450" si="45">SUM(D447:F447)</f>
        <v>800.78</v>
      </c>
    </row>
    <row r="448" spans="1:7" x14ac:dyDescent="0.25">
      <c r="A448" s="53"/>
      <c r="B448" s="54" t="s">
        <v>30</v>
      </c>
      <c r="C448" s="55" t="s">
        <v>31</v>
      </c>
      <c r="D448" s="63">
        <v>486.4</v>
      </c>
      <c r="E448" s="56">
        <f>E449+E450</f>
        <v>0</v>
      </c>
      <c r="F448" s="56"/>
      <c r="G448" s="56">
        <f t="shared" si="45"/>
        <v>486.4</v>
      </c>
    </row>
    <row r="449" spans="1:7" x14ac:dyDescent="0.25">
      <c r="A449" s="58"/>
      <c r="B449" s="67" t="s">
        <v>132</v>
      </c>
      <c r="C449" s="30">
        <v>100105</v>
      </c>
      <c r="D449" s="64">
        <v>38</v>
      </c>
      <c r="E449" s="61">
        <v>-0.8</v>
      </c>
      <c r="F449" s="61"/>
      <c r="G449" s="61">
        <f t="shared" si="45"/>
        <v>37.200000000000003</v>
      </c>
    </row>
    <row r="450" spans="1:7" x14ac:dyDescent="0.25">
      <c r="A450" s="58"/>
      <c r="B450" s="67" t="s">
        <v>173</v>
      </c>
      <c r="C450" s="30">
        <v>100206</v>
      </c>
      <c r="D450" s="64">
        <v>2.4</v>
      </c>
      <c r="E450" s="61">
        <v>0.8</v>
      </c>
      <c r="F450" s="61"/>
      <c r="G450" s="61">
        <f t="shared" si="45"/>
        <v>3.2</v>
      </c>
    </row>
    <row r="451" spans="1:7" x14ac:dyDescent="0.25">
      <c r="A451" s="58"/>
      <c r="B451" s="67"/>
      <c r="C451" s="30"/>
      <c r="D451" s="64"/>
      <c r="E451" s="61"/>
      <c r="F451" s="61"/>
      <c r="G451" s="61"/>
    </row>
    <row r="452" spans="1:7" x14ac:dyDescent="0.25">
      <c r="A452" s="39"/>
      <c r="B452" s="40" t="s">
        <v>29</v>
      </c>
      <c r="C452" s="62">
        <v>65.02</v>
      </c>
      <c r="D452" s="48">
        <v>4425.1400000000003</v>
      </c>
      <c r="E452" s="49">
        <f>E453</f>
        <v>0</v>
      </c>
      <c r="F452" s="49"/>
      <c r="G452" s="48">
        <f>SUM(D452:F452)</f>
        <v>4425.1400000000003</v>
      </c>
    </row>
    <row r="453" spans="1:7" x14ac:dyDescent="0.25">
      <c r="A453" s="39"/>
      <c r="B453" s="40" t="s">
        <v>25</v>
      </c>
      <c r="C453" s="62" t="s">
        <v>26</v>
      </c>
      <c r="D453" s="48">
        <v>1084</v>
      </c>
      <c r="E453" s="49">
        <f>E454</f>
        <v>0</v>
      </c>
      <c r="F453" s="49"/>
      <c r="G453" s="48">
        <f t="shared" ref="G453:G458" si="46">SUM(D453:F453)</f>
        <v>1084</v>
      </c>
    </row>
    <row r="454" spans="1:7" x14ac:dyDescent="0.25">
      <c r="A454" s="39"/>
      <c r="B454" s="40" t="s">
        <v>135</v>
      </c>
      <c r="C454" s="62">
        <v>65020401</v>
      </c>
      <c r="D454" s="48">
        <v>1517.03</v>
      </c>
      <c r="E454" s="49">
        <f>E455</f>
        <v>0</v>
      </c>
      <c r="F454" s="49"/>
      <c r="G454" s="48">
        <f t="shared" si="46"/>
        <v>1517.03</v>
      </c>
    </row>
    <row r="455" spans="1:7" x14ac:dyDescent="0.25">
      <c r="A455" s="39"/>
      <c r="B455" s="54" t="s">
        <v>25</v>
      </c>
      <c r="C455" s="55" t="s">
        <v>26</v>
      </c>
      <c r="D455" s="63">
        <v>744</v>
      </c>
      <c r="E455" s="56">
        <f>E456+E457+E458</f>
        <v>0</v>
      </c>
      <c r="F455" s="56"/>
      <c r="G455" s="56">
        <f t="shared" si="46"/>
        <v>744</v>
      </c>
    </row>
    <row r="456" spans="1:7" x14ac:dyDescent="0.25">
      <c r="A456" s="58"/>
      <c r="B456" s="67" t="s">
        <v>35</v>
      </c>
      <c r="C456" s="30">
        <v>200103</v>
      </c>
      <c r="D456" s="64">
        <v>460</v>
      </c>
      <c r="E456" s="61">
        <v>-30</v>
      </c>
      <c r="F456" s="61"/>
      <c r="G456" s="61">
        <f>SUM(D456:F456)</f>
        <v>430</v>
      </c>
    </row>
    <row r="457" spans="1:7" x14ac:dyDescent="0.25">
      <c r="A457" s="58"/>
      <c r="B457" s="67" t="s">
        <v>87</v>
      </c>
      <c r="C457" s="30">
        <v>200130</v>
      </c>
      <c r="D457" s="64">
        <v>47</v>
      </c>
      <c r="E457" s="61">
        <v>23</v>
      </c>
      <c r="F457" s="61"/>
      <c r="G457" s="61">
        <f t="shared" si="46"/>
        <v>70</v>
      </c>
    </row>
    <row r="458" spans="1:7" x14ac:dyDescent="0.25">
      <c r="A458" s="58"/>
      <c r="B458" s="67" t="s">
        <v>39</v>
      </c>
      <c r="C458" s="30">
        <v>2013</v>
      </c>
      <c r="D458" s="64">
        <v>6.5</v>
      </c>
      <c r="E458" s="64">
        <v>7</v>
      </c>
      <c r="F458" s="64"/>
      <c r="G458" s="61">
        <f t="shared" si="46"/>
        <v>13.5</v>
      </c>
    </row>
    <row r="459" spans="1:7" x14ac:dyDescent="0.25">
      <c r="A459" s="58"/>
      <c r="B459" s="67"/>
      <c r="C459" s="30"/>
      <c r="D459" s="60"/>
      <c r="E459" s="61"/>
      <c r="F459" s="61"/>
      <c r="G459" s="61"/>
    </row>
    <row r="460" spans="1:7" x14ac:dyDescent="0.25">
      <c r="A460" s="39"/>
      <c r="B460" s="43" t="s">
        <v>83</v>
      </c>
      <c r="C460" s="52">
        <v>66.02</v>
      </c>
      <c r="D460" s="45">
        <v>1600.25</v>
      </c>
      <c r="E460" s="46">
        <f>E461</f>
        <v>165</v>
      </c>
      <c r="F460" s="46"/>
      <c r="G460" s="50">
        <f>SUM(D460:F460)</f>
        <v>1765.25</v>
      </c>
    </row>
    <row r="461" spans="1:7" x14ac:dyDescent="0.25">
      <c r="A461" s="39"/>
      <c r="B461" s="92" t="s">
        <v>174</v>
      </c>
      <c r="C461" s="165">
        <v>660601</v>
      </c>
      <c r="D461" s="94">
        <v>255</v>
      </c>
      <c r="E461" s="166">
        <f>E462+E464</f>
        <v>165</v>
      </c>
      <c r="F461" s="166"/>
      <c r="G461" s="94">
        <f>SUM(D461:F461)</f>
        <v>420</v>
      </c>
    </row>
    <row r="462" spans="1:7" x14ac:dyDescent="0.25">
      <c r="A462" s="53"/>
      <c r="B462" s="86" t="s">
        <v>175</v>
      </c>
      <c r="C462" s="87">
        <v>5101</v>
      </c>
      <c r="D462" s="74">
        <v>150</v>
      </c>
      <c r="E462" s="88">
        <f>E463</f>
        <v>265</v>
      </c>
      <c r="F462" s="88"/>
      <c r="G462" s="74">
        <f>E462+D462</f>
        <v>415</v>
      </c>
    </row>
    <row r="463" spans="1:7" ht="25.5" x14ac:dyDescent="0.25">
      <c r="A463" s="39"/>
      <c r="B463" s="167" t="s">
        <v>176</v>
      </c>
      <c r="C463" s="24">
        <v>510146</v>
      </c>
      <c r="D463" s="71">
        <v>150</v>
      </c>
      <c r="E463" s="61">
        <v>265</v>
      </c>
      <c r="F463" s="61"/>
      <c r="G463" s="64">
        <f t="shared" ref="G463:G470" si="47">SUM(D463:F463)</f>
        <v>415</v>
      </c>
    </row>
    <row r="464" spans="1:7" x14ac:dyDescent="0.25">
      <c r="A464" s="168"/>
      <c r="B464" s="169" t="s">
        <v>177</v>
      </c>
      <c r="C464" s="55">
        <v>5102</v>
      </c>
      <c r="D464" s="56">
        <f>D465</f>
        <v>100</v>
      </c>
      <c r="E464" s="56">
        <f>E465</f>
        <v>-100</v>
      </c>
      <c r="F464" s="56"/>
      <c r="G464" s="63">
        <f t="shared" si="47"/>
        <v>0</v>
      </c>
    </row>
    <row r="465" spans="1:8" ht="25.5" x14ac:dyDescent="0.25">
      <c r="A465" s="39"/>
      <c r="B465" s="59" t="s">
        <v>178</v>
      </c>
      <c r="C465" s="170">
        <v>510228</v>
      </c>
      <c r="D465" s="61">
        <v>100</v>
      </c>
      <c r="E465" s="61">
        <v>-100</v>
      </c>
      <c r="F465" s="61"/>
      <c r="G465" s="64">
        <f t="shared" si="47"/>
        <v>0</v>
      </c>
    </row>
    <row r="466" spans="1:8" x14ac:dyDescent="0.25">
      <c r="A466" s="39"/>
      <c r="B466" s="76" t="s">
        <v>84</v>
      </c>
      <c r="C466" s="171">
        <v>660800</v>
      </c>
      <c r="D466" s="49">
        <v>1345.25</v>
      </c>
      <c r="E466" s="49">
        <f>E467</f>
        <v>0</v>
      </c>
      <c r="F466" s="49"/>
      <c r="G466" s="49">
        <f t="shared" si="47"/>
        <v>1345.25</v>
      </c>
    </row>
    <row r="467" spans="1:8" x14ac:dyDescent="0.25">
      <c r="A467" s="53"/>
      <c r="B467" s="65" t="s">
        <v>25</v>
      </c>
      <c r="C467" s="172" t="s">
        <v>26</v>
      </c>
      <c r="D467" s="56">
        <v>20.6</v>
      </c>
      <c r="E467" s="56">
        <f>E468</f>
        <v>0</v>
      </c>
      <c r="F467" s="56"/>
      <c r="G467" s="56">
        <f t="shared" si="47"/>
        <v>20.6</v>
      </c>
    </row>
    <row r="468" spans="1:8" x14ac:dyDescent="0.25">
      <c r="A468" s="53"/>
      <c r="B468" s="65" t="s">
        <v>179</v>
      </c>
      <c r="C468" s="172">
        <v>2004</v>
      </c>
      <c r="D468" s="56">
        <v>8.5</v>
      </c>
      <c r="E468" s="56">
        <f>E469+E470</f>
        <v>0</v>
      </c>
      <c r="F468" s="56"/>
      <c r="G468" s="56">
        <f t="shared" si="47"/>
        <v>8.5</v>
      </c>
    </row>
    <row r="469" spans="1:8" x14ac:dyDescent="0.25">
      <c r="A469" s="39"/>
      <c r="B469" s="59" t="s">
        <v>180</v>
      </c>
      <c r="C469" s="170">
        <v>200401</v>
      </c>
      <c r="D469" s="61">
        <v>5</v>
      </c>
      <c r="E469" s="61">
        <v>1</v>
      </c>
      <c r="F469" s="61"/>
      <c r="G469" s="61">
        <f t="shared" si="47"/>
        <v>6</v>
      </c>
    </row>
    <row r="470" spans="1:8" x14ac:dyDescent="0.25">
      <c r="A470" s="39"/>
      <c r="B470" s="59" t="s">
        <v>181</v>
      </c>
      <c r="C470" s="170">
        <v>200404</v>
      </c>
      <c r="D470" s="61">
        <v>1.8</v>
      </c>
      <c r="E470" s="61">
        <v>-1</v>
      </c>
      <c r="F470" s="61"/>
      <c r="G470" s="61">
        <f t="shared" si="47"/>
        <v>0.8</v>
      </c>
    </row>
    <row r="471" spans="1:8" x14ac:dyDescent="0.25">
      <c r="A471" s="39"/>
      <c r="B471" s="67"/>
      <c r="C471" s="75"/>
      <c r="D471" s="61"/>
      <c r="E471" s="61"/>
      <c r="F471" s="61"/>
      <c r="G471" s="61"/>
    </row>
    <row r="472" spans="1:8" x14ac:dyDescent="0.25">
      <c r="A472" s="42"/>
      <c r="B472" s="43" t="s">
        <v>85</v>
      </c>
      <c r="C472" s="90">
        <v>67.02</v>
      </c>
      <c r="D472" s="50">
        <v>1969.08</v>
      </c>
      <c r="E472" s="50">
        <f>E474+E477+E483</f>
        <v>-4.9999999999999982</v>
      </c>
      <c r="F472" s="50">
        <f t="shared" ref="E472:G474" si="48">F473</f>
        <v>0</v>
      </c>
      <c r="G472" s="50">
        <f>SUM(D472:F472)</f>
        <v>1964.08</v>
      </c>
    </row>
    <row r="473" spans="1:8" x14ac:dyDescent="0.25">
      <c r="A473" s="91"/>
      <c r="B473" s="92" t="s">
        <v>25</v>
      </c>
      <c r="C473" s="93" t="s">
        <v>26</v>
      </c>
      <c r="D473" s="94">
        <v>1044</v>
      </c>
      <c r="E473" s="94">
        <f>E475+E479</f>
        <v>0</v>
      </c>
      <c r="F473" s="94">
        <f t="shared" si="48"/>
        <v>0</v>
      </c>
      <c r="G473" s="94">
        <f>SUM(D473:F473)</f>
        <v>1044</v>
      </c>
    </row>
    <row r="474" spans="1:8" x14ac:dyDescent="0.25">
      <c r="A474" s="91"/>
      <c r="B474" s="92" t="s">
        <v>138</v>
      </c>
      <c r="C474" s="93">
        <v>670203</v>
      </c>
      <c r="D474" s="94">
        <v>174.6</v>
      </c>
      <c r="E474" s="94">
        <f t="shared" si="48"/>
        <v>-35</v>
      </c>
      <c r="F474" s="94">
        <f t="shared" si="48"/>
        <v>0</v>
      </c>
      <c r="G474" s="94">
        <f>SUM(D474:F474)</f>
        <v>139.6</v>
      </c>
    </row>
    <row r="475" spans="1:8" x14ac:dyDescent="0.25">
      <c r="A475" s="135"/>
      <c r="B475" s="54" t="s">
        <v>25</v>
      </c>
      <c r="C475" s="73" t="s">
        <v>26</v>
      </c>
      <c r="D475" s="136">
        <v>75</v>
      </c>
      <c r="E475" s="136">
        <f>E476</f>
        <v>-35</v>
      </c>
      <c r="F475" s="136">
        <f>F476</f>
        <v>0</v>
      </c>
      <c r="G475" s="50">
        <f>SUM(D475:F475)</f>
        <v>40</v>
      </c>
    </row>
    <row r="476" spans="1:8" x14ac:dyDescent="0.25">
      <c r="A476" s="39"/>
      <c r="B476" s="67" t="s">
        <v>129</v>
      </c>
      <c r="C476" s="75">
        <v>2002</v>
      </c>
      <c r="D476" s="64">
        <v>50</v>
      </c>
      <c r="E476" s="64">
        <v>-35</v>
      </c>
      <c r="F476" s="64">
        <v>0</v>
      </c>
      <c r="G476" s="71">
        <f>SUM(D476:F476)</f>
        <v>15</v>
      </c>
    </row>
    <row r="477" spans="1:8" x14ac:dyDescent="0.25">
      <c r="A477" s="53"/>
      <c r="B477" s="40" t="s">
        <v>86</v>
      </c>
      <c r="C477" s="62">
        <v>670306</v>
      </c>
      <c r="D477" s="48">
        <v>705.08</v>
      </c>
      <c r="E477" s="48">
        <f>E478</f>
        <v>23.35</v>
      </c>
      <c r="F477" s="94"/>
      <c r="G477" s="94">
        <f t="shared" ref="G477:G478" si="49">SUM(D477:F477)</f>
        <v>728.43000000000006</v>
      </c>
    </row>
    <row r="478" spans="1:8" x14ac:dyDescent="0.25">
      <c r="A478" s="39"/>
      <c r="B478" s="54" t="s">
        <v>25</v>
      </c>
      <c r="C478" s="73" t="s">
        <v>26</v>
      </c>
      <c r="D478" s="63">
        <v>504.03</v>
      </c>
      <c r="E478" s="63">
        <f>E480+E482</f>
        <v>23.35</v>
      </c>
      <c r="F478" s="74"/>
      <c r="G478" s="74">
        <f t="shared" si="49"/>
        <v>527.38</v>
      </c>
    </row>
    <row r="479" spans="1:8" x14ac:dyDescent="0.25">
      <c r="A479" s="39"/>
      <c r="B479" s="54" t="s">
        <v>182</v>
      </c>
      <c r="C479" s="73">
        <v>2030</v>
      </c>
      <c r="D479" s="63">
        <v>310.93</v>
      </c>
      <c r="E479" s="63">
        <f>E480</f>
        <v>35</v>
      </c>
      <c r="F479" s="74"/>
      <c r="G479" s="74">
        <f>SUM(D479:F479)</f>
        <v>345.93</v>
      </c>
    </row>
    <row r="480" spans="1:8" x14ac:dyDescent="0.25">
      <c r="A480" s="58"/>
      <c r="B480" s="67" t="s">
        <v>28</v>
      </c>
      <c r="C480" s="30">
        <v>203030</v>
      </c>
      <c r="D480" s="64">
        <v>302.93</v>
      </c>
      <c r="E480" s="64">
        <v>35</v>
      </c>
      <c r="F480" s="71"/>
      <c r="G480" s="71">
        <f>SUM(D480:F480)</f>
        <v>337.93</v>
      </c>
      <c r="H480" t="s">
        <v>183</v>
      </c>
    </row>
    <row r="481" spans="1:7" x14ac:dyDescent="0.25">
      <c r="A481" s="53"/>
      <c r="B481" s="54" t="s">
        <v>71</v>
      </c>
      <c r="C481" s="55" t="s">
        <v>91</v>
      </c>
      <c r="D481" s="63">
        <f>D482</f>
        <v>-7.95</v>
      </c>
      <c r="E481" s="63">
        <f t="shared" ref="E481:G481" si="50">E482</f>
        <v>-11.65</v>
      </c>
      <c r="F481" s="63">
        <f t="shared" si="50"/>
        <v>0</v>
      </c>
      <c r="G481" s="63">
        <f t="shared" si="50"/>
        <v>-19.600000000000001</v>
      </c>
    </row>
    <row r="482" spans="1:7" ht="25.5" x14ac:dyDescent="0.25">
      <c r="A482" s="58"/>
      <c r="B482" s="59" t="s">
        <v>92</v>
      </c>
      <c r="C482" s="30">
        <v>850101</v>
      </c>
      <c r="D482" s="64">
        <v>-7.95</v>
      </c>
      <c r="E482" s="64">
        <v>-11.65</v>
      </c>
      <c r="F482" s="64"/>
      <c r="G482" s="64">
        <f>SUM(D482:F482)</f>
        <v>-19.600000000000001</v>
      </c>
    </row>
    <row r="483" spans="1:7" x14ac:dyDescent="0.25">
      <c r="A483" s="173"/>
      <c r="B483" s="153" t="s">
        <v>139</v>
      </c>
      <c r="C483" s="62">
        <v>670600</v>
      </c>
      <c r="D483" s="48">
        <v>151.4</v>
      </c>
      <c r="E483" s="48">
        <f>E484</f>
        <v>6.65</v>
      </c>
      <c r="F483" s="48"/>
      <c r="G483" s="48">
        <f>SUM(D483:F483)</f>
        <v>158.05000000000001</v>
      </c>
    </row>
    <row r="484" spans="1:7" x14ac:dyDescent="0.25">
      <c r="A484" s="58"/>
      <c r="B484" s="59" t="s">
        <v>140</v>
      </c>
      <c r="C484" s="30">
        <v>5912</v>
      </c>
      <c r="D484" s="64">
        <v>151.4</v>
      </c>
      <c r="E484" s="64">
        <v>6.65</v>
      </c>
      <c r="F484" s="64"/>
      <c r="G484" s="64">
        <f>SUM(D484:F484)</f>
        <v>158.05000000000001</v>
      </c>
    </row>
    <row r="485" spans="1:7" x14ac:dyDescent="0.25">
      <c r="A485" s="58"/>
      <c r="B485" s="59"/>
      <c r="C485" s="30"/>
      <c r="D485" s="64"/>
      <c r="E485" s="64"/>
      <c r="F485" s="64"/>
      <c r="G485" s="64"/>
    </row>
    <row r="486" spans="1:7" ht="16.5" customHeight="1" x14ac:dyDescent="0.25">
      <c r="A486" s="42"/>
      <c r="B486" s="77" t="s">
        <v>143</v>
      </c>
      <c r="C486" s="78" t="s">
        <v>144</v>
      </c>
      <c r="D486" s="79">
        <v>7437.31</v>
      </c>
      <c r="E486" s="79">
        <f>E489</f>
        <v>22.58</v>
      </c>
      <c r="F486" s="80"/>
      <c r="G486" s="80">
        <f>D486+E486</f>
        <v>7459.89</v>
      </c>
    </row>
    <row r="487" spans="1:7" ht="16.5" customHeight="1" x14ac:dyDescent="0.25">
      <c r="A487" s="42"/>
      <c r="B487" s="65" t="s">
        <v>145</v>
      </c>
      <c r="C487" s="144" t="s">
        <v>146</v>
      </c>
      <c r="D487" s="63">
        <v>604.20000000000005</v>
      </c>
      <c r="E487" s="145">
        <f>E488</f>
        <v>22.58</v>
      </c>
      <c r="F487" s="146"/>
      <c r="G487" s="146">
        <f t="shared" ref="G487:G489" si="51">D487+E487</f>
        <v>626.78000000000009</v>
      </c>
    </row>
    <row r="488" spans="1:7" ht="16.5" customHeight="1" x14ac:dyDescent="0.25">
      <c r="A488" s="42"/>
      <c r="B488" s="77" t="s">
        <v>150</v>
      </c>
      <c r="C488" s="78" t="s">
        <v>151</v>
      </c>
      <c r="D488" s="79">
        <v>211.9</v>
      </c>
      <c r="E488" s="79">
        <f>E489</f>
        <v>22.58</v>
      </c>
      <c r="F488" s="80"/>
      <c r="G488" s="80">
        <f t="shared" si="51"/>
        <v>234.48000000000002</v>
      </c>
    </row>
    <row r="489" spans="1:7" ht="16.5" customHeight="1" x14ac:dyDescent="0.25">
      <c r="A489" s="53"/>
      <c r="B489" s="65" t="s">
        <v>145</v>
      </c>
      <c r="C489" s="144" t="s">
        <v>146</v>
      </c>
      <c r="D489" s="63">
        <f>D490</f>
        <v>198.4</v>
      </c>
      <c r="E489" s="145">
        <f>E490</f>
        <v>22.58</v>
      </c>
      <c r="F489" s="146"/>
      <c r="G489" s="146">
        <f t="shared" si="51"/>
        <v>220.98000000000002</v>
      </c>
    </row>
    <row r="490" spans="1:7" ht="27.75" customHeight="1" x14ac:dyDescent="0.25">
      <c r="A490" s="53"/>
      <c r="B490" s="59" t="s">
        <v>152</v>
      </c>
      <c r="C490" s="149" t="s">
        <v>153</v>
      </c>
      <c r="D490" s="64">
        <v>198.4</v>
      </c>
      <c r="E490" s="150">
        <v>22.58</v>
      </c>
      <c r="F490" s="151"/>
      <c r="G490" s="151">
        <f>E490+D490</f>
        <v>220.98000000000002</v>
      </c>
    </row>
    <row r="491" spans="1:7" ht="16.5" customHeight="1" x14ac:dyDescent="0.25">
      <c r="A491" s="53"/>
      <c r="B491" s="59"/>
      <c r="C491" s="149"/>
      <c r="D491" s="64"/>
      <c r="E491" s="150"/>
      <c r="F491" s="151"/>
      <c r="G491" s="151"/>
    </row>
    <row r="492" spans="1:7" ht="16.5" customHeight="1" x14ac:dyDescent="0.25">
      <c r="A492" s="42"/>
      <c r="B492" s="43" t="s">
        <v>154</v>
      </c>
      <c r="C492" s="44">
        <v>74.02</v>
      </c>
      <c r="D492" s="50">
        <v>711.32</v>
      </c>
      <c r="E492" s="50">
        <f>E494+E497</f>
        <v>16</v>
      </c>
      <c r="F492" s="50">
        <f>F493</f>
        <v>50</v>
      </c>
      <c r="G492" s="50">
        <f>SUM(D492:F492)</f>
        <v>777.32</v>
      </c>
    </row>
    <row r="493" spans="1:7" ht="16.5" customHeight="1" x14ac:dyDescent="0.25">
      <c r="A493" s="42"/>
      <c r="B493" s="40" t="s">
        <v>25</v>
      </c>
      <c r="C493" s="47" t="s">
        <v>26</v>
      </c>
      <c r="D493" s="94">
        <v>581.32000000000005</v>
      </c>
      <c r="E493" s="94">
        <f>E498</f>
        <v>0</v>
      </c>
      <c r="F493" s="94">
        <f>F497</f>
        <v>50</v>
      </c>
      <c r="G493" s="94">
        <f t="shared" ref="G493:G499" si="52">SUM(D493:F493)</f>
        <v>631.32000000000005</v>
      </c>
    </row>
    <row r="494" spans="1:7" ht="16.5" customHeight="1" x14ac:dyDescent="0.25">
      <c r="A494" s="42"/>
      <c r="B494" s="40" t="s">
        <v>155</v>
      </c>
      <c r="C494" s="47">
        <v>74020501</v>
      </c>
      <c r="D494" s="94">
        <v>490.56</v>
      </c>
      <c r="E494" s="94">
        <f>E495</f>
        <v>16</v>
      </c>
      <c r="F494" s="94"/>
      <c r="G494" s="94">
        <f>SUM(D494:F494)</f>
        <v>506.56</v>
      </c>
    </row>
    <row r="495" spans="1:7" ht="16.5" customHeight="1" x14ac:dyDescent="0.25">
      <c r="A495" s="42"/>
      <c r="B495" s="40" t="s">
        <v>25</v>
      </c>
      <c r="C495" s="47" t="s">
        <v>26</v>
      </c>
      <c r="D495" s="94">
        <v>490.56</v>
      </c>
      <c r="E495" s="94">
        <f>E496</f>
        <v>16</v>
      </c>
      <c r="F495" s="94"/>
      <c r="G495" s="94">
        <f>SUM(D495:F495)</f>
        <v>506.56</v>
      </c>
    </row>
    <row r="496" spans="1:7" ht="16.5" customHeight="1" x14ac:dyDescent="0.25">
      <c r="A496" s="148"/>
      <c r="B496" s="67" t="s">
        <v>156</v>
      </c>
      <c r="C496" s="81">
        <v>200104</v>
      </c>
      <c r="D496" s="71">
        <v>470.56</v>
      </c>
      <c r="E496" s="71">
        <v>16</v>
      </c>
      <c r="F496" s="71"/>
      <c r="G496" s="71">
        <f>SUM(D496:F496)</f>
        <v>486.56</v>
      </c>
    </row>
    <row r="497" spans="1:7" ht="16.5" customHeight="1" x14ac:dyDescent="0.25">
      <c r="A497" s="42"/>
      <c r="B497" s="43" t="s">
        <v>184</v>
      </c>
      <c r="C497" s="44">
        <v>740250</v>
      </c>
      <c r="D497" s="50">
        <v>175.16</v>
      </c>
      <c r="E497" s="174">
        <f>E498</f>
        <v>0</v>
      </c>
      <c r="F497" s="174">
        <f>F498</f>
        <v>50</v>
      </c>
      <c r="G497" s="50">
        <f t="shared" si="52"/>
        <v>225.16</v>
      </c>
    </row>
    <row r="498" spans="1:7" ht="16.5" customHeight="1" x14ac:dyDescent="0.25">
      <c r="A498" s="91"/>
      <c r="B498" s="40" t="s">
        <v>25</v>
      </c>
      <c r="C498" s="47" t="s">
        <v>26</v>
      </c>
      <c r="D498" s="94">
        <v>90.76</v>
      </c>
      <c r="E498" s="175">
        <f>E499</f>
        <v>0</v>
      </c>
      <c r="F498" s="175">
        <f>F499</f>
        <v>50</v>
      </c>
      <c r="G498" s="94">
        <f t="shared" si="52"/>
        <v>140.76</v>
      </c>
    </row>
    <row r="499" spans="1:7" ht="16.5" customHeight="1" x14ac:dyDescent="0.25">
      <c r="A499" s="91"/>
      <c r="B499" s="67" t="s">
        <v>28</v>
      </c>
      <c r="C499" s="81">
        <v>203030</v>
      </c>
      <c r="D499" s="71">
        <v>53.8</v>
      </c>
      <c r="E499" s="176">
        <v>0</v>
      </c>
      <c r="F499" s="176">
        <v>50</v>
      </c>
      <c r="G499" s="71">
        <f t="shared" si="52"/>
        <v>103.8</v>
      </c>
    </row>
    <row r="500" spans="1:7" x14ac:dyDescent="0.25">
      <c r="A500" s="39"/>
      <c r="B500" s="54"/>
      <c r="C500" s="82"/>
      <c r="D500" s="177"/>
      <c r="E500" s="177"/>
      <c r="F500" s="177"/>
      <c r="G500" s="177"/>
    </row>
    <row r="501" spans="1:7" x14ac:dyDescent="0.25">
      <c r="A501" s="42"/>
      <c r="B501" s="77" t="s">
        <v>157</v>
      </c>
      <c r="C501" s="78" t="s">
        <v>158</v>
      </c>
      <c r="D501" s="79">
        <v>2522.9899999999998</v>
      </c>
      <c r="E501" s="79">
        <f>E502</f>
        <v>-165</v>
      </c>
      <c r="F501" s="80">
        <f>F502</f>
        <v>0</v>
      </c>
      <c r="G501" s="80">
        <f t="shared" ref="G501:G509" si="53">SUM(D501:F501)</f>
        <v>2357.9899999999998</v>
      </c>
    </row>
    <row r="502" spans="1:7" x14ac:dyDescent="0.25">
      <c r="A502" s="42"/>
      <c r="B502" s="77" t="s">
        <v>44</v>
      </c>
      <c r="C502" s="78" t="s">
        <v>26</v>
      </c>
      <c r="D502" s="79">
        <v>627.4</v>
      </c>
      <c r="E502" s="79">
        <f>E503+E507</f>
        <v>-165</v>
      </c>
      <c r="F502" s="79">
        <f>F503+F507</f>
        <v>0</v>
      </c>
      <c r="G502" s="80">
        <f t="shared" si="53"/>
        <v>462.4</v>
      </c>
    </row>
    <row r="503" spans="1:7" x14ac:dyDescent="0.25">
      <c r="A503" s="42"/>
      <c r="B503" s="178" t="s">
        <v>185</v>
      </c>
      <c r="C503" s="78" t="s">
        <v>186</v>
      </c>
      <c r="D503" s="79">
        <v>1730.59</v>
      </c>
      <c r="E503" s="79">
        <f>E504</f>
        <v>0</v>
      </c>
      <c r="F503" s="80">
        <f>F504</f>
        <v>0</v>
      </c>
      <c r="G503" s="80">
        <f t="shared" si="53"/>
        <v>1730.59</v>
      </c>
    </row>
    <row r="504" spans="1:7" x14ac:dyDescent="0.25">
      <c r="A504" s="53"/>
      <c r="B504" s="65" t="s">
        <v>44</v>
      </c>
      <c r="C504" s="144" t="s">
        <v>26</v>
      </c>
      <c r="D504" s="63">
        <v>85</v>
      </c>
      <c r="E504" s="145">
        <f>E505+E506</f>
        <v>0</v>
      </c>
      <c r="F504" s="145">
        <f>F505+F506</f>
        <v>0</v>
      </c>
      <c r="G504" s="146">
        <f t="shared" si="53"/>
        <v>85</v>
      </c>
    </row>
    <row r="505" spans="1:7" x14ac:dyDescent="0.25">
      <c r="A505" s="58"/>
      <c r="B505" s="59" t="s">
        <v>129</v>
      </c>
      <c r="C505" s="149" t="s">
        <v>149</v>
      </c>
      <c r="D505" s="64">
        <v>45</v>
      </c>
      <c r="E505" s="150">
        <v>-10</v>
      </c>
      <c r="F505" s="151">
        <v>-5</v>
      </c>
      <c r="G505" s="151">
        <f t="shared" si="53"/>
        <v>30</v>
      </c>
    </row>
    <row r="506" spans="1:7" x14ac:dyDescent="0.25">
      <c r="A506" s="58"/>
      <c r="B506" s="59" t="s">
        <v>28</v>
      </c>
      <c r="C506" s="149" t="s">
        <v>187</v>
      </c>
      <c r="D506" s="64">
        <v>40</v>
      </c>
      <c r="E506" s="150">
        <v>10</v>
      </c>
      <c r="F506" s="151">
        <v>5</v>
      </c>
      <c r="G506" s="151">
        <f t="shared" si="53"/>
        <v>55</v>
      </c>
    </row>
    <row r="507" spans="1:7" x14ac:dyDescent="0.25">
      <c r="A507" s="39"/>
      <c r="B507" s="153" t="s">
        <v>159</v>
      </c>
      <c r="C507" s="154" t="s">
        <v>160</v>
      </c>
      <c r="D507" s="48">
        <v>792.4</v>
      </c>
      <c r="E507" s="155">
        <f>E508</f>
        <v>-165</v>
      </c>
      <c r="F507" s="156"/>
      <c r="G507" s="156">
        <f t="shared" si="53"/>
        <v>627.4</v>
      </c>
    </row>
    <row r="508" spans="1:7" x14ac:dyDescent="0.25">
      <c r="A508" s="53"/>
      <c r="B508" s="65" t="s">
        <v>44</v>
      </c>
      <c r="C508" s="144" t="s">
        <v>26</v>
      </c>
      <c r="D508" s="63">
        <v>542.4</v>
      </c>
      <c r="E508" s="145">
        <f>E509</f>
        <v>-165</v>
      </c>
      <c r="F508" s="146"/>
      <c r="G508" s="146">
        <f t="shared" si="53"/>
        <v>377.4</v>
      </c>
    </row>
    <row r="509" spans="1:7" x14ac:dyDescent="0.25">
      <c r="A509" s="53"/>
      <c r="B509" s="59" t="s">
        <v>129</v>
      </c>
      <c r="C509" s="149" t="s">
        <v>149</v>
      </c>
      <c r="D509" s="64">
        <v>365</v>
      </c>
      <c r="E509" s="150">
        <v>-165</v>
      </c>
      <c r="F509" s="151"/>
      <c r="G509" s="151">
        <f t="shared" si="53"/>
        <v>200</v>
      </c>
    </row>
    <row r="510" spans="1:7" x14ac:dyDescent="0.25">
      <c r="A510" s="39"/>
      <c r="B510" s="54"/>
      <c r="C510" s="82"/>
      <c r="D510" s="83"/>
      <c r="E510" s="83"/>
      <c r="F510" s="83"/>
      <c r="G510" s="83"/>
    </row>
    <row r="511" spans="1:7" x14ac:dyDescent="0.25">
      <c r="A511" s="53"/>
      <c r="B511" s="67"/>
      <c r="C511" s="81"/>
      <c r="D511" s="61"/>
      <c r="E511" s="84"/>
      <c r="F511" s="84"/>
      <c r="G511" s="84"/>
    </row>
    <row r="513" spans="2:15" x14ac:dyDescent="0.25">
      <c r="B513" s="160" t="s">
        <v>94</v>
      </c>
      <c r="C513" s="161"/>
      <c r="D513" s="161"/>
      <c r="E513" s="161" t="s">
        <v>95</v>
      </c>
      <c r="F513" s="161"/>
      <c r="G513" s="161"/>
      <c r="J513" s="3" t="s">
        <v>62</v>
      </c>
      <c r="K513" s="3"/>
      <c r="L513" s="3"/>
      <c r="M513" s="2" t="s">
        <v>63</v>
      </c>
      <c r="N513" s="2"/>
      <c r="O513" s="161"/>
    </row>
    <row r="514" spans="2:15" x14ac:dyDescent="0.25">
      <c r="B514" s="160" t="s">
        <v>188</v>
      </c>
      <c r="C514" s="161"/>
      <c r="D514" s="161"/>
      <c r="E514" s="161" t="s">
        <v>97</v>
      </c>
      <c r="F514" s="161"/>
      <c r="G514" s="161"/>
      <c r="J514" s="3" t="s">
        <v>64</v>
      </c>
      <c r="K514" s="3"/>
      <c r="L514" s="3"/>
      <c r="M514" s="2" t="s">
        <v>65</v>
      </c>
      <c r="N514" s="2"/>
      <c r="O514" s="161"/>
    </row>
    <row r="515" spans="2:15" x14ac:dyDescent="0.25">
      <c r="B515" s="162"/>
      <c r="C515" s="161"/>
      <c r="D515" s="161"/>
      <c r="E515" s="161" t="s">
        <v>98</v>
      </c>
      <c r="F515" s="161"/>
      <c r="G515" s="161"/>
    </row>
    <row r="563" spans="1:7" ht="15.75" x14ac:dyDescent="0.25">
      <c r="A563" s="1" t="s">
        <v>0</v>
      </c>
      <c r="B563" s="1"/>
      <c r="C563" s="2" t="s">
        <v>189</v>
      </c>
      <c r="D563" s="2"/>
      <c r="E563" s="3"/>
      <c r="F563"/>
    </row>
    <row r="564" spans="1:7" ht="15.75" x14ac:dyDescent="0.25">
      <c r="A564" s="1" t="s">
        <v>2</v>
      </c>
      <c r="B564" s="1"/>
      <c r="C564" s="2"/>
    </row>
    <row r="565" spans="1:7" ht="15.75" x14ac:dyDescent="0.25">
      <c r="A565" s="1" t="s">
        <v>3</v>
      </c>
      <c r="B565" s="1"/>
      <c r="C565" s="2"/>
      <c r="D565" s="2"/>
      <c r="E565" s="2"/>
    </row>
    <row r="566" spans="1:7" ht="27" customHeight="1" x14ac:dyDescent="0.25">
      <c r="A566" s="4" t="s">
        <v>4</v>
      </c>
      <c r="B566" s="4"/>
      <c r="C566" s="4"/>
      <c r="D566" s="4"/>
      <c r="E566" s="4"/>
      <c r="F566" s="4"/>
      <c r="G566" s="4"/>
    </row>
    <row r="567" spans="1:7" ht="18.75" x14ac:dyDescent="0.3">
      <c r="A567" s="2"/>
      <c r="B567" s="5"/>
      <c r="C567" s="6"/>
      <c r="D567" s="6"/>
      <c r="E567" s="6"/>
      <c r="F567" s="6" t="s">
        <v>5</v>
      </c>
    </row>
    <row r="568" spans="1:7" ht="45" customHeight="1" x14ac:dyDescent="0.25">
      <c r="A568" s="7" t="s">
        <v>6</v>
      </c>
      <c r="B568" s="8" t="s">
        <v>7</v>
      </c>
      <c r="C568" s="9" t="s">
        <v>8</v>
      </c>
      <c r="D568" s="11" t="s">
        <v>190</v>
      </c>
      <c r="E568" s="11" t="s">
        <v>164</v>
      </c>
      <c r="F568" s="11" t="s">
        <v>10</v>
      </c>
      <c r="G568" s="10" t="s">
        <v>163</v>
      </c>
    </row>
    <row r="569" spans="1:7" x14ac:dyDescent="0.25">
      <c r="A569" s="12" t="s">
        <v>12</v>
      </c>
      <c r="B569" s="13" t="s">
        <v>13</v>
      </c>
      <c r="C569" s="14">
        <v>102</v>
      </c>
      <c r="D569" s="15">
        <v>29285.08</v>
      </c>
      <c r="E569" s="16">
        <f>E571</f>
        <v>3.95</v>
      </c>
      <c r="F569" s="17"/>
      <c r="G569" s="17">
        <f>D569+E569</f>
        <v>29289.030000000002</v>
      </c>
    </row>
    <row r="570" spans="1:7" x14ac:dyDescent="0.25">
      <c r="A570" s="104"/>
      <c r="B570" s="31"/>
      <c r="C570" s="30"/>
      <c r="D570" s="105"/>
      <c r="E570" s="106"/>
      <c r="F570" s="75"/>
      <c r="G570" s="75"/>
    </row>
    <row r="571" spans="1:7" x14ac:dyDescent="0.25">
      <c r="A571" s="18"/>
      <c r="B571" s="19" t="s">
        <v>16</v>
      </c>
      <c r="C571" s="20">
        <v>39.020000000000003</v>
      </c>
      <c r="D571" s="21">
        <f>D572</f>
        <v>165.06</v>
      </c>
      <c r="E571" s="21">
        <f t="shared" ref="E571" si="54">E572</f>
        <v>3.95</v>
      </c>
      <c r="F571" s="164"/>
      <c r="G571" s="164">
        <f>SUM(D571:F571)</f>
        <v>169.01</v>
      </c>
    </row>
    <row r="572" spans="1:7" x14ac:dyDescent="0.25">
      <c r="A572" s="30"/>
      <c r="B572" s="31" t="s">
        <v>17</v>
      </c>
      <c r="C572" s="30" t="s">
        <v>68</v>
      </c>
      <c r="D572" s="32">
        <v>165.06</v>
      </c>
      <c r="E572" s="33">
        <v>3.95</v>
      </c>
      <c r="F572" s="34"/>
      <c r="G572" s="34">
        <f>SUM(D572:F572)</f>
        <v>169.01</v>
      </c>
    </row>
    <row r="573" spans="1:7" x14ac:dyDescent="0.25">
      <c r="A573" s="35"/>
      <c r="B573" s="36"/>
      <c r="C573" s="2"/>
      <c r="D573" s="37"/>
      <c r="E573" s="38"/>
      <c r="F573" s="38"/>
      <c r="G573" s="38"/>
    </row>
    <row r="574" spans="1:7" ht="36" x14ac:dyDescent="0.25">
      <c r="A574" s="39" t="s">
        <v>18</v>
      </c>
      <c r="B574" s="40" t="s">
        <v>19</v>
      </c>
      <c r="C574" s="41" t="s">
        <v>8</v>
      </c>
      <c r="D574" s="11" t="s">
        <v>190</v>
      </c>
      <c r="E574" s="11" t="s">
        <v>164</v>
      </c>
      <c r="F574" s="11" t="s">
        <v>10</v>
      </c>
      <c r="G574" s="10" t="s">
        <v>163</v>
      </c>
    </row>
    <row r="575" spans="1:7" x14ac:dyDescent="0.25">
      <c r="A575" s="42"/>
      <c r="B575" s="43" t="s">
        <v>20</v>
      </c>
      <c r="C575" s="44">
        <v>5002</v>
      </c>
      <c r="D575" s="45">
        <v>32722.82</v>
      </c>
      <c r="E575" s="46">
        <f>E580+E584+E591+E598+E607+E612</f>
        <v>3.95</v>
      </c>
      <c r="F575" s="46">
        <f>F580+F591</f>
        <v>0</v>
      </c>
      <c r="G575" s="46">
        <f>D575+E575</f>
        <v>32726.77</v>
      </c>
    </row>
    <row r="576" spans="1:7" x14ac:dyDescent="0.25">
      <c r="A576" s="39"/>
      <c r="B576" s="40" t="s">
        <v>21</v>
      </c>
      <c r="C576" s="47">
        <v>9802</v>
      </c>
      <c r="D576" s="48">
        <v>-3437.74</v>
      </c>
      <c r="E576" s="49"/>
      <c r="F576" s="48"/>
      <c r="G576" s="48">
        <f>D576</f>
        <v>-3437.74</v>
      </c>
    </row>
    <row r="577" spans="1:7" x14ac:dyDescent="0.25">
      <c r="A577" s="39"/>
      <c r="B577" s="40"/>
      <c r="C577" s="47"/>
      <c r="D577" s="48"/>
      <c r="E577" s="49"/>
      <c r="F577" s="48"/>
      <c r="G577" s="48"/>
    </row>
    <row r="578" spans="1:7" x14ac:dyDescent="0.25">
      <c r="A578" s="42"/>
      <c r="B578" s="43" t="s">
        <v>22</v>
      </c>
      <c r="C578" s="44"/>
      <c r="D578" s="45">
        <f>D575+D576</f>
        <v>29285.08</v>
      </c>
      <c r="E578" s="46">
        <f>E575</f>
        <v>3.95</v>
      </c>
      <c r="F578" s="46">
        <f>F575</f>
        <v>0</v>
      </c>
      <c r="G578" s="46">
        <f>G575+G576</f>
        <v>29289.03</v>
      </c>
    </row>
    <row r="579" spans="1:7" x14ac:dyDescent="0.25">
      <c r="A579" s="39"/>
      <c r="B579" s="40"/>
      <c r="C579" s="47"/>
      <c r="D579" s="51"/>
      <c r="E579" s="49"/>
      <c r="F579" s="49"/>
      <c r="G579" s="49"/>
    </row>
    <row r="580" spans="1:7" x14ac:dyDescent="0.25">
      <c r="A580" s="39"/>
      <c r="B580" s="43" t="s">
        <v>74</v>
      </c>
      <c r="C580" s="44">
        <v>54.02</v>
      </c>
      <c r="D580" s="45">
        <v>767.73</v>
      </c>
      <c r="E580" s="46">
        <v>0</v>
      </c>
      <c r="F580" s="46">
        <f>F581</f>
        <v>-40</v>
      </c>
      <c r="G580" s="46">
        <f>D580+F580</f>
        <v>727.73</v>
      </c>
    </row>
    <row r="581" spans="1:7" x14ac:dyDescent="0.25">
      <c r="A581" s="39"/>
      <c r="B581" s="43" t="s">
        <v>172</v>
      </c>
      <c r="C581" s="44" t="s">
        <v>191</v>
      </c>
      <c r="D581" s="45">
        <v>200</v>
      </c>
      <c r="E581" s="46">
        <v>0</v>
      </c>
      <c r="F581" s="46">
        <f>F582</f>
        <v>-40</v>
      </c>
      <c r="G581" s="46">
        <v>160</v>
      </c>
    </row>
    <row r="582" spans="1:7" x14ac:dyDescent="0.25">
      <c r="A582" s="58"/>
      <c r="B582" s="67" t="s">
        <v>172</v>
      </c>
      <c r="C582" s="81">
        <v>5004</v>
      </c>
      <c r="D582" s="60">
        <v>200</v>
      </c>
      <c r="E582" s="61">
        <v>0</v>
      </c>
      <c r="F582" s="61">
        <v>-40</v>
      </c>
      <c r="G582" s="61">
        <f>D582+F582</f>
        <v>160</v>
      </c>
    </row>
    <row r="583" spans="1:7" x14ac:dyDescent="0.25">
      <c r="A583" s="58"/>
      <c r="B583" s="67"/>
      <c r="C583" s="81"/>
      <c r="D583" s="60"/>
      <c r="E583" s="61"/>
      <c r="F583" s="61"/>
      <c r="G583" s="61"/>
    </row>
    <row r="584" spans="1:7" x14ac:dyDescent="0.25">
      <c r="A584" s="39"/>
      <c r="B584" s="43" t="s">
        <v>77</v>
      </c>
      <c r="C584" s="44">
        <v>61.02</v>
      </c>
      <c r="D584" s="179">
        <v>1411.09</v>
      </c>
      <c r="E584" s="180">
        <f>E585</f>
        <v>0</v>
      </c>
      <c r="F584" s="180"/>
      <c r="G584" s="180">
        <f>SUM(D584:F584)</f>
        <v>1411.09</v>
      </c>
    </row>
    <row r="585" spans="1:7" x14ac:dyDescent="0.25">
      <c r="A585" s="39"/>
      <c r="B585" s="92" t="s">
        <v>30</v>
      </c>
      <c r="C585" s="181" t="s">
        <v>31</v>
      </c>
      <c r="D585" s="182">
        <v>1031.2</v>
      </c>
      <c r="E585" s="183">
        <f>E586</f>
        <v>0</v>
      </c>
      <c r="F585" s="183"/>
      <c r="G585" s="183">
        <f>SUM(D585:F585)</f>
        <v>1031.2</v>
      </c>
    </row>
    <row r="586" spans="1:7" x14ac:dyDescent="0.25">
      <c r="A586" s="39"/>
      <c r="B586" s="92" t="s">
        <v>192</v>
      </c>
      <c r="C586" s="181" t="s">
        <v>193</v>
      </c>
      <c r="D586" s="182">
        <v>610.30999999999995</v>
      </c>
      <c r="E586" s="183">
        <f>E587</f>
        <v>0</v>
      </c>
      <c r="F586" s="183"/>
      <c r="G586" s="183">
        <f>E586+D586</f>
        <v>610.30999999999995</v>
      </c>
    </row>
    <row r="587" spans="1:7" x14ac:dyDescent="0.25">
      <c r="A587" s="39"/>
      <c r="B587" s="40" t="s">
        <v>30</v>
      </c>
      <c r="C587" s="47" t="s">
        <v>31</v>
      </c>
      <c r="D587" s="184">
        <v>544.79999999999995</v>
      </c>
      <c r="E587" s="184">
        <f>E588+E589</f>
        <v>0</v>
      </c>
      <c r="F587" s="184"/>
      <c r="G587" s="184">
        <f>SUM(D587:F587)</f>
        <v>544.79999999999995</v>
      </c>
    </row>
    <row r="588" spans="1:7" x14ac:dyDescent="0.25">
      <c r="A588" s="173"/>
      <c r="B588" s="185" t="s">
        <v>169</v>
      </c>
      <c r="C588" s="30">
        <v>100106</v>
      </c>
      <c r="D588" s="61">
        <v>6.3</v>
      </c>
      <c r="E588" s="61">
        <v>-1.6</v>
      </c>
      <c r="F588" s="61"/>
      <c r="G588" s="61">
        <f>SUM(D588:F588)</f>
        <v>4.6999999999999993</v>
      </c>
    </row>
    <row r="589" spans="1:7" x14ac:dyDescent="0.25">
      <c r="A589" s="39"/>
      <c r="B589" s="67" t="s">
        <v>173</v>
      </c>
      <c r="C589" s="75">
        <v>100206</v>
      </c>
      <c r="D589" s="84">
        <v>3.2</v>
      </c>
      <c r="E589" s="84">
        <v>1.6</v>
      </c>
      <c r="F589" s="84"/>
      <c r="G589" s="84">
        <f>SUM(D589:F589)</f>
        <v>4.8000000000000007</v>
      </c>
    </row>
    <row r="590" spans="1:7" x14ac:dyDescent="0.25">
      <c r="A590" s="39"/>
      <c r="B590" s="67"/>
      <c r="C590" s="75"/>
      <c r="D590" s="84"/>
      <c r="E590" s="84"/>
      <c r="F590" s="84"/>
      <c r="G590" s="84"/>
    </row>
    <row r="591" spans="1:7" x14ac:dyDescent="0.25">
      <c r="A591" s="42"/>
      <c r="B591" s="43" t="s">
        <v>29</v>
      </c>
      <c r="C591" s="90">
        <v>65.02</v>
      </c>
      <c r="D591" s="180">
        <v>4385.1400000000003</v>
      </c>
      <c r="E591" s="180">
        <f t="shared" ref="E591:F595" si="55">E592</f>
        <v>0</v>
      </c>
      <c r="F591" s="180">
        <f t="shared" si="55"/>
        <v>40</v>
      </c>
      <c r="G591" s="180">
        <f>F591+D591</f>
        <v>4425.1400000000003</v>
      </c>
    </row>
    <row r="592" spans="1:7" x14ac:dyDescent="0.25">
      <c r="A592" s="42"/>
      <c r="B592" s="43" t="s">
        <v>25</v>
      </c>
      <c r="C592" s="90" t="s">
        <v>26</v>
      </c>
      <c r="D592" s="180">
        <v>1044</v>
      </c>
      <c r="E592" s="180">
        <f t="shared" si="55"/>
        <v>0</v>
      </c>
      <c r="F592" s="180">
        <f t="shared" si="55"/>
        <v>40</v>
      </c>
      <c r="G592" s="180">
        <f t="shared" ref="G592:G596" si="56">F592+D592</f>
        <v>1084</v>
      </c>
    </row>
    <row r="593" spans="1:7" x14ac:dyDescent="0.25">
      <c r="A593" s="42"/>
      <c r="B593" s="43" t="s">
        <v>194</v>
      </c>
      <c r="C593" s="90" t="s">
        <v>195</v>
      </c>
      <c r="D593" s="180">
        <v>3969.69</v>
      </c>
      <c r="E593" s="180">
        <f t="shared" si="55"/>
        <v>0</v>
      </c>
      <c r="F593" s="180">
        <f t="shared" si="55"/>
        <v>40</v>
      </c>
      <c r="G593" s="180">
        <f t="shared" si="56"/>
        <v>4009.69</v>
      </c>
    </row>
    <row r="594" spans="1:7" x14ac:dyDescent="0.25">
      <c r="A594" s="135"/>
      <c r="B594" s="186" t="s">
        <v>135</v>
      </c>
      <c r="C594" s="187" t="s">
        <v>196</v>
      </c>
      <c r="D594" s="188">
        <v>1477.03</v>
      </c>
      <c r="E594" s="188">
        <f t="shared" si="55"/>
        <v>0</v>
      </c>
      <c r="F594" s="188">
        <f t="shared" si="55"/>
        <v>40</v>
      </c>
      <c r="G594" s="180">
        <f t="shared" si="56"/>
        <v>1517.03</v>
      </c>
    </row>
    <row r="595" spans="1:7" x14ac:dyDescent="0.25">
      <c r="A595" s="53"/>
      <c r="B595" s="54" t="s">
        <v>25</v>
      </c>
      <c r="C595" s="73" t="s">
        <v>26</v>
      </c>
      <c r="D595" s="83">
        <v>704</v>
      </c>
      <c r="E595" s="83">
        <f t="shared" si="55"/>
        <v>0</v>
      </c>
      <c r="F595" s="83">
        <f t="shared" si="55"/>
        <v>40</v>
      </c>
      <c r="G595" s="189">
        <f t="shared" si="56"/>
        <v>744</v>
      </c>
    </row>
    <row r="596" spans="1:7" x14ac:dyDescent="0.25">
      <c r="A596" s="39"/>
      <c r="B596" s="67" t="s">
        <v>129</v>
      </c>
      <c r="C596" s="75">
        <v>2002</v>
      </c>
      <c r="D596" s="84">
        <v>0</v>
      </c>
      <c r="E596" s="84">
        <v>0</v>
      </c>
      <c r="F596" s="84">
        <v>40</v>
      </c>
      <c r="G596" s="190">
        <f t="shared" si="56"/>
        <v>40</v>
      </c>
    </row>
    <row r="597" spans="1:7" x14ac:dyDescent="0.25">
      <c r="A597" s="39"/>
      <c r="B597" s="67"/>
      <c r="C597" s="75"/>
      <c r="D597" s="84"/>
      <c r="E597" s="84"/>
      <c r="F597" s="84"/>
      <c r="G597" s="84"/>
    </row>
    <row r="598" spans="1:7" x14ac:dyDescent="0.25">
      <c r="A598" s="42"/>
      <c r="B598" s="43" t="s">
        <v>50</v>
      </c>
      <c r="C598" s="44">
        <v>68.02</v>
      </c>
      <c r="D598" s="180">
        <v>4956.72</v>
      </c>
      <c r="E598" s="180">
        <f>E599</f>
        <v>0</v>
      </c>
      <c r="F598" s="180"/>
      <c r="G598" s="180">
        <f>D598+E598</f>
        <v>4956.72</v>
      </c>
    </row>
    <row r="599" spans="1:7" x14ac:dyDescent="0.25">
      <c r="A599" s="53"/>
      <c r="B599" s="54" t="s">
        <v>30</v>
      </c>
      <c r="C599" s="82" t="s">
        <v>31</v>
      </c>
      <c r="D599" s="83">
        <v>2570.42</v>
      </c>
      <c r="E599" s="83">
        <f>E600</f>
        <v>0</v>
      </c>
      <c r="F599" s="189"/>
      <c r="G599" s="189">
        <f>SUM(D599:F599)</f>
        <v>2570.42</v>
      </c>
    </row>
    <row r="600" spans="1:7" x14ac:dyDescent="0.25">
      <c r="A600" s="53"/>
      <c r="B600" s="54" t="s">
        <v>197</v>
      </c>
      <c r="C600" s="82" t="s">
        <v>198</v>
      </c>
      <c r="D600" s="83">
        <v>487.44</v>
      </c>
      <c r="E600" s="83">
        <f>E601</f>
        <v>0</v>
      </c>
      <c r="F600" s="189"/>
      <c r="G600" s="189">
        <f t="shared" ref="G600:G602" si="57">SUM(D600:F600)</f>
        <v>487.44</v>
      </c>
    </row>
    <row r="601" spans="1:7" x14ac:dyDescent="0.25">
      <c r="A601" s="39"/>
      <c r="B601" s="54" t="s">
        <v>30</v>
      </c>
      <c r="C601" s="82" t="s">
        <v>31</v>
      </c>
      <c r="D601" s="83">
        <v>413.7</v>
      </c>
      <c r="E601" s="83">
        <f>E602+E604</f>
        <v>0</v>
      </c>
      <c r="F601" s="189"/>
      <c r="G601" s="189">
        <f t="shared" si="57"/>
        <v>413.7</v>
      </c>
    </row>
    <row r="602" spans="1:7" x14ac:dyDescent="0.25">
      <c r="A602" s="53"/>
      <c r="B602" s="54" t="s">
        <v>199</v>
      </c>
      <c r="C602" s="82">
        <v>1001</v>
      </c>
      <c r="D602" s="83">
        <v>401.2</v>
      </c>
      <c r="E602" s="83">
        <f>E603</f>
        <v>-0.8</v>
      </c>
      <c r="F602" s="189"/>
      <c r="G602" s="189">
        <f t="shared" si="57"/>
        <v>400.4</v>
      </c>
    </row>
    <row r="603" spans="1:7" x14ac:dyDescent="0.25">
      <c r="A603" s="39"/>
      <c r="B603" s="67" t="s">
        <v>132</v>
      </c>
      <c r="C603" s="81">
        <v>100105</v>
      </c>
      <c r="D603" s="84">
        <v>34</v>
      </c>
      <c r="E603" s="84">
        <v>-0.8</v>
      </c>
      <c r="F603" s="190"/>
      <c r="G603" s="190">
        <f>E603+D603</f>
        <v>33.200000000000003</v>
      </c>
    </row>
    <row r="604" spans="1:7" x14ac:dyDescent="0.25">
      <c r="A604" s="53"/>
      <c r="B604" s="54" t="s">
        <v>200</v>
      </c>
      <c r="C604" s="82">
        <v>1002</v>
      </c>
      <c r="D604" s="83">
        <f>D605</f>
        <v>0</v>
      </c>
      <c r="E604" s="83">
        <f t="shared" ref="E604" si="58">E605</f>
        <v>0.8</v>
      </c>
      <c r="F604" s="83"/>
      <c r="G604" s="83">
        <f>E604+F604</f>
        <v>0.8</v>
      </c>
    </row>
    <row r="605" spans="1:7" x14ac:dyDescent="0.25">
      <c r="A605" s="58"/>
      <c r="B605" s="67" t="s">
        <v>173</v>
      </c>
      <c r="C605" s="81">
        <v>100206</v>
      </c>
      <c r="D605" s="84">
        <v>0</v>
      </c>
      <c r="E605" s="84">
        <v>0.8</v>
      </c>
      <c r="F605" s="84"/>
      <c r="G605" s="84">
        <f>E605+F605</f>
        <v>0.8</v>
      </c>
    </row>
    <row r="606" spans="1:7" x14ac:dyDescent="0.25">
      <c r="A606" s="39"/>
      <c r="B606" s="54"/>
      <c r="C606" s="82"/>
      <c r="D606" s="83"/>
      <c r="E606" s="83"/>
      <c r="F606" s="83"/>
      <c r="G606" s="83"/>
    </row>
    <row r="607" spans="1:7" x14ac:dyDescent="0.25">
      <c r="A607" s="42"/>
      <c r="B607" s="77" t="s">
        <v>143</v>
      </c>
      <c r="C607" s="78" t="s">
        <v>144</v>
      </c>
      <c r="D607" s="191">
        <v>7433.36</v>
      </c>
      <c r="E607" s="191">
        <f>E609</f>
        <v>3.95</v>
      </c>
      <c r="F607" s="192"/>
      <c r="G607" s="192">
        <f>D607+E607</f>
        <v>7437.3099999999995</v>
      </c>
    </row>
    <row r="608" spans="1:7" x14ac:dyDescent="0.25">
      <c r="A608" s="42"/>
      <c r="B608" s="77" t="s">
        <v>150</v>
      </c>
      <c r="C608" s="78" t="s">
        <v>201</v>
      </c>
      <c r="D608" s="191">
        <v>207.95</v>
      </c>
      <c r="E608" s="191">
        <f>E609</f>
        <v>3.95</v>
      </c>
      <c r="F608" s="192"/>
      <c r="G608" s="192">
        <f t="shared" ref="G608:G609" si="59">D608+E608</f>
        <v>211.89999999999998</v>
      </c>
    </row>
    <row r="609" spans="1:18" x14ac:dyDescent="0.25">
      <c r="A609" s="53"/>
      <c r="B609" s="65" t="s">
        <v>145</v>
      </c>
      <c r="C609" s="144" t="s">
        <v>146</v>
      </c>
      <c r="D609" s="56">
        <v>600.25</v>
      </c>
      <c r="E609" s="193">
        <f>E610</f>
        <v>3.95</v>
      </c>
      <c r="F609" s="194"/>
      <c r="G609" s="194">
        <f t="shared" si="59"/>
        <v>604.20000000000005</v>
      </c>
      <c r="K609" t="s">
        <v>202</v>
      </c>
    </row>
    <row r="610" spans="1:18" ht="29.25" customHeight="1" x14ac:dyDescent="0.25">
      <c r="A610" s="53"/>
      <c r="B610" s="59" t="s">
        <v>152</v>
      </c>
      <c r="C610" s="149" t="s">
        <v>153</v>
      </c>
      <c r="D610" s="61">
        <v>194.45</v>
      </c>
      <c r="E610" s="195">
        <v>3.95</v>
      </c>
      <c r="F610" s="196"/>
      <c r="G610" s="196">
        <f>E610+D610</f>
        <v>198.39999999999998</v>
      </c>
    </row>
    <row r="611" spans="1:18" x14ac:dyDescent="0.25">
      <c r="A611" s="39"/>
      <c r="B611" s="54"/>
      <c r="C611" s="82"/>
      <c r="D611" s="83"/>
      <c r="E611" s="83"/>
      <c r="F611" s="83"/>
      <c r="G611" s="83"/>
    </row>
    <row r="612" spans="1:18" x14ac:dyDescent="0.25">
      <c r="A612" s="42"/>
      <c r="B612" s="43" t="s">
        <v>154</v>
      </c>
      <c r="C612" s="44">
        <v>74.02</v>
      </c>
      <c r="D612" s="46">
        <v>711.32</v>
      </c>
      <c r="E612" s="46">
        <f>E613</f>
        <v>0</v>
      </c>
      <c r="F612" s="46"/>
      <c r="G612" s="46">
        <f>SUM(D612:F612)</f>
        <v>711.32</v>
      </c>
    </row>
    <row r="613" spans="1:18" x14ac:dyDescent="0.25">
      <c r="A613" s="42"/>
      <c r="B613" s="43" t="s">
        <v>30</v>
      </c>
      <c r="C613" s="44" t="s">
        <v>31</v>
      </c>
      <c r="D613" s="46">
        <v>84.4</v>
      </c>
      <c r="E613" s="46">
        <f>E615</f>
        <v>0</v>
      </c>
      <c r="F613" s="46"/>
      <c r="G613" s="46">
        <f t="shared" ref="G613:G618" si="60">SUM(D613:F613)</f>
        <v>84.4</v>
      </c>
    </row>
    <row r="614" spans="1:18" x14ac:dyDescent="0.25">
      <c r="A614" s="42"/>
      <c r="B614" s="43" t="s">
        <v>184</v>
      </c>
      <c r="C614" s="44" t="s">
        <v>203</v>
      </c>
      <c r="D614" s="46">
        <v>175.16</v>
      </c>
      <c r="E614" s="180">
        <f>E615</f>
        <v>0</v>
      </c>
      <c r="F614" s="180"/>
      <c r="G614" s="46">
        <f t="shared" si="60"/>
        <v>175.16</v>
      </c>
    </row>
    <row r="615" spans="1:18" x14ac:dyDescent="0.25">
      <c r="A615" s="91"/>
      <c r="B615" s="40" t="s">
        <v>30</v>
      </c>
      <c r="C615" s="47" t="s">
        <v>31</v>
      </c>
      <c r="D615" s="166">
        <v>84.4</v>
      </c>
      <c r="E615" s="184">
        <f>E616</f>
        <v>0</v>
      </c>
      <c r="F615" s="184"/>
      <c r="G615" s="166">
        <f t="shared" si="60"/>
        <v>84.4</v>
      </c>
    </row>
    <row r="616" spans="1:18" x14ac:dyDescent="0.25">
      <c r="A616" s="91"/>
      <c r="B616" s="54" t="s">
        <v>199</v>
      </c>
      <c r="C616" s="82">
        <v>10.01</v>
      </c>
      <c r="D616" s="88">
        <v>81.7</v>
      </c>
      <c r="E616" s="83">
        <f>E617+E618</f>
        <v>0</v>
      </c>
      <c r="F616" s="83"/>
      <c r="G616" s="88">
        <f t="shared" si="60"/>
        <v>81.7</v>
      </c>
    </row>
    <row r="617" spans="1:18" x14ac:dyDescent="0.25">
      <c r="A617" s="91"/>
      <c r="B617" s="67" t="s">
        <v>89</v>
      </c>
      <c r="C617" s="81">
        <v>100101</v>
      </c>
      <c r="D617" s="128">
        <v>70.400000000000006</v>
      </c>
      <c r="E617" s="84">
        <v>0.2</v>
      </c>
      <c r="F617" s="84"/>
      <c r="G617" s="128">
        <f t="shared" si="60"/>
        <v>70.600000000000009</v>
      </c>
    </row>
    <row r="618" spans="1:18" x14ac:dyDescent="0.25">
      <c r="A618" s="91"/>
      <c r="B618" s="67" t="s">
        <v>132</v>
      </c>
      <c r="C618" s="81">
        <v>100105</v>
      </c>
      <c r="D618" s="128">
        <v>7.1</v>
      </c>
      <c r="E618" s="84">
        <v>-0.2</v>
      </c>
      <c r="F618" s="84"/>
      <c r="G618" s="128">
        <f t="shared" si="60"/>
        <v>6.8999999999999995</v>
      </c>
      <c r="L618" s="161"/>
      <c r="M618" s="3" t="s">
        <v>62</v>
      </c>
      <c r="N618" s="3"/>
      <c r="O618" s="3"/>
      <c r="P618" s="2" t="s">
        <v>63</v>
      </c>
      <c r="Q618" s="2"/>
      <c r="R618" s="161"/>
    </row>
    <row r="619" spans="1:18" x14ac:dyDescent="0.25">
      <c r="A619" s="53"/>
      <c r="B619" s="67"/>
      <c r="C619" s="81"/>
      <c r="D619" s="61"/>
      <c r="E619" s="84"/>
      <c r="F619" s="84"/>
      <c r="G619" s="84"/>
      <c r="L619" s="161"/>
      <c r="M619" s="3" t="s">
        <v>64</v>
      </c>
      <c r="N619" s="3"/>
      <c r="O619" s="3"/>
      <c r="P619" s="2" t="s">
        <v>65</v>
      </c>
      <c r="Q619" s="2"/>
      <c r="R619" s="161"/>
    </row>
    <row r="621" spans="1:18" x14ac:dyDescent="0.25">
      <c r="B621" s="162" t="s">
        <v>94</v>
      </c>
      <c r="C621" s="161"/>
      <c r="D621" s="161"/>
      <c r="E621" s="161" t="s">
        <v>95</v>
      </c>
      <c r="F621" s="161"/>
      <c r="G621" s="161"/>
      <c r="L621" s="162" t="s">
        <v>94</v>
      </c>
      <c r="M621" s="161"/>
      <c r="N621" s="161"/>
      <c r="O621" s="161" t="s">
        <v>95</v>
      </c>
      <c r="P621" s="161"/>
      <c r="Q621" s="161"/>
    </row>
    <row r="622" spans="1:18" x14ac:dyDescent="0.25">
      <c r="B622" s="162" t="s">
        <v>188</v>
      </c>
      <c r="C622" s="161"/>
      <c r="D622" s="161"/>
      <c r="E622" s="161" t="s">
        <v>97</v>
      </c>
      <c r="F622" s="161"/>
      <c r="G622" s="161"/>
      <c r="L622" s="162" t="s">
        <v>188</v>
      </c>
      <c r="M622" s="161"/>
      <c r="N622" s="161"/>
      <c r="O622" s="161" t="s">
        <v>97</v>
      </c>
      <c r="P622" s="161"/>
      <c r="Q622" s="161"/>
    </row>
    <row r="623" spans="1:18" x14ac:dyDescent="0.25">
      <c r="B623" s="162"/>
      <c r="C623" s="161"/>
      <c r="D623" s="161"/>
      <c r="E623" s="161" t="s">
        <v>98</v>
      </c>
      <c r="F623" s="161"/>
      <c r="G623" s="161"/>
      <c r="L623" s="162"/>
      <c r="M623" s="161"/>
      <c r="N623" s="161"/>
      <c r="O623" s="161" t="s">
        <v>98</v>
      </c>
      <c r="P623" s="161"/>
      <c r="Q623" s="161"/>
    </row>
    <row r="663" spans="1:7" ht="15.75" x14ac:dyDescent="0.25">
      <c r="A663" s="1" t="s">
        <v>0</v>
      </c>
      <c r="B663" s="1"/>
      <c r="C663" s="2" t="s">
        <v>204</v>
      </c>
      <c r="D663" s="2"/>
      <c r="E663" s="3"/>
      <c r="F663"/>
    </row>
    <row r="664" spans="1:7" ht="15.75" x14ac:dyDescent="0.25">
      <c r="A664" s="1" t="s">
        <v>2</v>
      </c>
      <c r="B664" s="1"/>
      <c r="C664" s="2"/>
    </row>
    <row r="665" spans="1:7" ht="15.75" x14ac:dyDescent="0.25">
      <c r="A665" s="1" t="s">
        <v>3</v>
      </c>
      <c r="B665" s="1"/>
      <c r="C665" s="2"/>
      <c r="D665" s="2"/>
      <c r="E665" s="2"/>
    </row>
    <row r="666" spans="1:7" ht="36.75" customHeight="1" x14ac:dyDescent="0.25">
      <c r="A666" s="4" t="s">
        <v>4</v>
      </c>
      <c r="B666" s="4"/>
      <c r="C666" s="4"/>
      <c r="D666" s="4"/>
      <c r="E666" s="4"/>
      <c r="F666" s="4"/>
      <c r="G666" s="4"/>
    </row>
    <row r="667" spans="1:7" ht="18.75" x14ac:dyDescent="0.3">
      <c r="A667" s="2"/>
      <c r="B667" s="5"/>
      <c r="C667" s="6"/>
      <c r="D667" s="6"/>
      <c r="E667" s="6"/>
      <c r="F667" s="6" t="s">
        <v>5</v>
      </c>
    </row>
    <row r="668" spans="1:7" ht="36" x14ac:dyDescent="0.25">
      <c r="A668" s="7" t="s">
        <v>6</v>
      </c>
      <c r="B668" s="8" t="s">
        <v>7</v>
      </c>
      <c r="C668" s="9" t="s">
        <v>8</v>
      </c>
      <c r="D668" s="11" t="s">
        <v>205</v>
      </c>
      <c r="E668" s="11" t="s">
        <v>164</v>
      </c>
      <c r="F668" s="10" t="s">
        <v>10</v>
      </c>
      <c r="G668" s="10" t="s">
        <v>206</v>
      </c>
    </row>
    <row r="669" spans="1:7" x14ac:dyDescent="0.25">
      <c r="A669" s="12" t="s">
        <v>12</v>
      </c>
      <c r="B669" s="13" t="s">
        <v>13</v>
      </c>
      <c r="C669" s="14">
        <v>102</v>
      </c>
      <c r="D669" s="15">
        <v>29281.49</v>
      </c>
      <c r="E669" s="16">
        <f>E671</f>
        <v>3.59</v>
      </c>
      <c r="F669" s="197">
        <f>F671</f>
        <v>0</v>
      </c>
      <c r="G669" s="17">
        <f>D669+E669</f>
        <v>29285.08</v>
      </c>
    </row>
    <row r="670" spans="1:7" x14ac:dyDescent="0.25">
      <c r="A670" s="104"/>
      <c r="B670" s="31"/>
      <c r="C670" s="30"/>
      <c r="D670" s="105"/>
      <c r="E670" s="106"/>
      <c r="F670" s="113"/>
      <c r="G670" s="75"/>
    </row>
    <row r="671" spans="1:7" x14ac:dyDescent="0.25">
      <c r="A671" s="18"/>
      <c r="B671" s="19" t="s">
        <v>16</v>
      </c>
      <c r="C671" s="20">
        <v>39.020000000000003</v>
      </c>
      <c r="D671" s="21">
        <f>D672</f>
        <v>161.47</v>
      </c>
      <c r="E671" s="21">
        <f t="shared" ref="E671" si="61">E672</f>
        <v>3.59</v>
      </c>
      <c r="F671" s="21">
        <f>F672</f>
        <v>0</v>
      </c>
      <c r="G671" s="164">
        <f>SUM(D671:F671)</f>
        <v>165.06</v>
      </c>
    </row>
    <row r="672" spans="1:7" x14ac:dyDescent="0.25">
      <c r="A672" s="30"/>
      <c r="B672" s="31" t="s">
        <v>17</v>
      </c>
      <c r="C672" s="30" t="s">
        <v>68</v>
      </c>
      <c r="D672" s="32">
        <v>161.47</v>
      </c>
      <c r="E672" s="33">
        <v>3.59</v>
      </c>
      <c r="F672" s="34">
        <v>0</v>
      </c>
      <c r="G672" s="34">
        <f>SUM(D672:F672)</f>
        <v>165.06</v>
      </c>
    </row>
    <row r="673" spans="1:11" x14ac:dyDescent="0.25">
      <c r="A673" s="35"/>
      <c r="B673" s="36"/>
      <c r="C673" s="2"/>
      <c r="D673" s="37"/>
      <c r="E673" s="38"/>
      <c r="F673" s="38"/>
      <c r="G673" s="3"/>
    </row>
    <row r="674" spans="1:11" x14ac:dyDescent="0.25">
      <c r="A674" s="198"/>
      <c r="B674" s="199"/>
      <c r="C674" s="200"/>
      <c r="D674" s="201"/>
      <c r="E674" s="201"/>
      <c r="F674" s="201"/>
    </row>
    <row r="675" spans="1:11" ht="36" x14ac:dyDescent="0.25">
      <c r="A675" s="39" t="s">
        <v>18</v>
      </c>
      <c r="B675" s="40" t="s">
        <v>19</v>
      </c>
      <c r="C675" s="41" t="s">
        <v>8</v>
      </c>
      <c r="D675" s="11" t="s">
        <v>205</v>
      </c>
      <c r="E675" s="11" t="s">
        <v>164</v>
      </c>
      <c r="F675" s="10" t="s">
        <v>10</v>
      </c>
      <c r="G675" s="10" t="s">
        <v>206</v>
      </c>
    </row>
    <row r="676" spans="1:11" x14ac:dyDescent="0.25">
      <c r="A676" s="42"/>
      <c r="B676" s="43" t="s">
        <v>20</v>
      </c>
      <c r="C676" s="44">
        <v>5002</v>
      </c>
      <c r="D676" s="45">
        <v>32719.23</v>
      </c>
      <c r="E676" s="46">
        <f>E681+E704+E709+E720+E749</f>
        <v>3.59</v>
      </c>
      <c r="F676" s="46"/>
      <c r="G676" s="202">
        <f>D676+E676</f>
        <v>32722.82</v>
      </c>
    </row>
    <row r="677" spans="1:11" x14ac:dyDescent="0.25">
      <c r="A677" s="39"/>
      <c r="B677" s="40" t="s">
        <v>21</v>
      </c>
      <c r="C677" s="47">
        <v>9802</v>
      </c>
      <c r="D677" s="48">
        <v>-3437.74</v>
      </c>
      <c r="E677" s="49"/>
      <c r="F677" s="48"/>
      <c r="G677" s="203">
        <f>D677</f>
        <v>-3437.74</v>
      </c>
    </row>
    <row r="678" spans="1:11" x14ac:dyDescent="0.25">
      <c r="A678" s="39"/>
      <c r="B678" s="40"/>
      <c r="C678" s="47"/>
      <c r="D678" s="48"/>
      <c r="E678" s="49"/>
      <c r="F678" s="48"/>
      <c r="G678" s="203"/>
    </row>
    <row r="679" spans="1:11" x14ac:dyDescent="0.25">
      <c r="A679" s="39"/>
      <c r="B679" s="40" t="s">
        <v>22</v>
      </c>
      <c r="C679" s="47"/>
      <c r="D679" s="51">
        <f>D676+D677</f>
        <v>29281.489999999998</v>
      </c>
      <c r="E679" s="49">
        <f>E676</f>
        <v>3.59</v>
      </c>
      <c r="F679" s="49">
        <f>F676</f>
        <v>0</v>
      </c>
      <c r="G679" s="204">
        <f>SUM(G676:G677)</f>
        <v>29285.08</v>
      </c>
    </row>
    <row r="680" spans="1:11" x14ac:dyDescent="0.25">
      <c r="A680" s="39"/>
      <c r="B680" s="40"/>
      <c r="C680" s="47"/>
      <c r="D680" s="51"/>
      <c r="E680" s="49"/>
      <c r="F680" s="49"/>
      <c r="G680" s="204"/>
    </row>
    <row r="681" spans="1:11" x14ac:dyDescent="0.25">
      <c r="A681" s="39"/>
      <c r="B681" s="43" t="s">
        <v>207</v>
      </c>
      <c r="C681" s="44">
        <v>51.02</v>
      </c>
      <c r="D681" s="179">
        <v>7151.57</v>
      </c>
      <c r="E681" s="180">
        <f>E682+E692</f>
        <v>-132.51999999999998</v>
      </c>
      <c r="F681" s="180">
        <f>F682+F692</f>
        <v>-42.64</v>
      </c>
      <c r="G681" s="205">
        <f>SUM(D681:F681)</f>
        <v>6976.4099999999989</v>
      </c>
    </row>
    <row r="682" spans="1:11" x14ac:dyDescent="0.25">
      <c r="A682" s="39"/>
      <c r="B682" s="40" t="s">
        <v>30</v>
      </c>
      <c r="C682" s="47" t="s">
        <v>31</v>
      </c>
      <c r="D682" s="184">
        <v>4903.45</v>
      </c>
      <c r="E682" s="184">
        <f>E683+E688+E690</f>
        <v>-63.4</v>
      </c>
      <c r="F682" s="184">
        <f>F683+F688+F690</f>
        <v>-21.000000000000004</v>
      </c>
      <c r="G682" s="204">
        <f>SUM(D682:F682)</f>
        <v>4819.05</v>
      </c>
    </row>
    <row r="683" spans="1:11" x14ac:dyDescent="0.25">
      <c r="A683" s="39"/>
      <c r="B683" s="54" t="s">
        <v>199</v>
      </c>
      <c r="C683" s="82">
        <v>10.01</v>
      </c>
      <c r="D683" s="83">
        <v>4777.05</v>
      </c>
      <c r="E683" s="83">
        <f>E684+E685+E687+E686</f>
        <v>-61.2</v>
      </c>
      <c r="F683" s="83">
        <f>F684+F685+F687</f>
        <v>-20.500000000000004</v>
      </c>
      <c r="G683" s="206">
        <f>SUM(D683:F683)</f>
        <v>4695.3500000000004</v>
      </c>
      <c r="I683" s="96"/>
    </row>
    <row r="684" spans="1:11" x14ac:dyDescent="0.25">
      <c r="A684" s="39"/>
      <c r="B684" s="67" t="s">
        <v>89</v>
      </c>
      <c r="C684" s="81" t="s">
        <v>208</v>
      </c>
      <c r="D684" s="84">
        <v>3778.05</v>
      </c>
      <c r="E684" s="84">
        <v>-14.8</v>
      </c>
      <c r="F684" s="84">
        <v>-17.600000000000001</v>
      </c>
      <c r="G684" s="207">
        <f>SUM(D684:F684)</f>
        <v>3745.65</v>
      </c>
      <c r="I684" s="208">
        <v>38</v>
      </c>
      <c r="J684" s="208">
        <v>-52.8</v>
      </c>
      <c r="K684" s="96">
        <f>SUM(I684:J684)</f>
        <v>-14.799999999999997</v>
      </c>
    </row>
    <row r="685" spans="1:11" x14ac:dyDescent="0.25">
      <c r="A685" s="39"/>
      <c r="B685" s="67" t="s">
        <v>132</v>
      </c>
      <c r="C685" s="81" t="s">
        <v>209</v>
      </c>
      <c r="D685" s="84">
        <v>412.3</v>
      </c>
      <c r="E685" s="84">
        <v>-15.3</v>
      </c>
      <c r="F685" s="84">
        <v>-1.8</v>
      </c>
      <c r="G685" s="207">
        <f t="shared" ref="G685:G694" si="62">SUM(D685:F685)</f>
        <v>395.2</v>
      </c>
      <c r="I685" s="208">
        <v>-10</v>
      </c>
      <c r="J685" s="208">
        <v>-5.3</v>
      </c>
      <c r="K685" s="96">
        <f>SUM(I685:J685)</f>
        <v>-15.3</v>
      </c>
    </row>
    <row r="686" spans="1:11" x14ac:dyDescent="0.25">
      <c r="A686" s="39"/>
      <c r="B686" s="67" t="s">
        <v>169</v>
      </c>
      <c r="C686" s="81" t="s">
        <v>210</v>
      </c>
      <c r="D686" s="84">
        <v>160</v>
      </c>
      <c r="E686" s="84">
        <v>-20</v>
      </c>
      <c r="F686" s="84">
        <v>0</v>
      </c>
      <c r="G686" s="207">
        <f>SUM(D686:F686)</f>
        <v>140</v>
      </c>
      <c r="I686" s="208">
        <v>-20</v>
      </c>
      <c r="J686" s="159"/>
    </row>
    <row r="687" spans="1:11" x14ac:dyDescent="0.25">
      <c r="A687" s="39"/>
      <c r="B687" s="67" t="s">
        <v>133</v>
      </c>
      <c r="C687" s="81" t="s">
        <v>211</v>
      </c>
      <c r="D687" s="84">
        <v>202.2</v>
      </c>
      <c r="E687" s="84">
        <v>-11.1</v>
      </c>
      <c r="F687" s="84">
        <v>-1.1000000000000001</v>
      </c>
      <c r="G687" s="207">
        <f t="shared" si="62"/>
        <v>190</v>
      </c>
      <c r="I687" s="208">
        <v>-8</v>
      </c>
      <c r="K687" s="96">
        <f>E687+I687</f>
        <v>-19.100000000000001</v>
      </c>
    </row>
    <row r="688" spans="1:11" x14ac:dyDescent="0.25">
      <c r="A688" s="39"/>
      <c r="B688" s="54" t="s">
        <v>200</v>
      </c>
      <c r="C688" s="82">
        <v>10.02</v>
      </c>
      <c r="D688" s="83">
        <v>16</v>
      </c>
      <c r="E688" s="83">
        <f>E689</f>
        <v>-0.8</v>
      </c>
      <c r="F688" s="83">
        <v>0</v>
      </c>
      <c r="G688" s="206">
        <f t="shared" si="62"/>
        <v>15.2</v>
      </c>
    </row>
    <row r="689" spans="1:7" x14ac:dyDescent="0.25">
      <c r="A689" s="39"/>
      <c r="B689" s="67" t="s">
        <v>173</v>
      </c>
      <c r="C689" s="81" t="s">
        <v>212</v>
      </c>
      <c r="D689" s="84">
        <v>16</v>
      </c>
      <c r="E689" s="84">
        <v>-0.8</v>
      </c>
      <c r="F689" s="84">
        <v>0</v>
      </c>
      <c r="G689" s="207">
        <f t="shared" si="62"/>
        <v>15.2</v>
      </c>
    </row>
    <row r="690" spans="1:7" x14ac:dyDescent="0.25">
      <c r="A690" s="39"/>
      <c r="B690" s="54" t="s">
        <v>213</v>
      </c>
      <c r="C690" s="82">
        <v>10.029999999999999</v>
      </c>
      <c r="D690" s="83">
        <v>110.4</v>
      </c>
      <c r="E690" s="83">
        <f>E691</f>
        <v>-1.4</v>
      </c>
      <c r="F690" s="83">
        <f t="shared" ref="F690" si="63">F691</f>
        <v>-0.5</v>
      </c>
      <c r="G690" s="209">
        <f t="shared" si="62"/>
        <v>108.5</v>
      </c>
    </row>
    <row r="691" spans="1:7" x14ac:dyDescent="0.25">
      <c r="A691" s="39"/>
      <c r="B691" s="67" t="s">
        <v>142</v>
      </c>
      <c r="C691" s="81" t="s">
        <v>214</v>
      </c>
      <c r="D691" s="84">
        <v>110.4</v>
      </c>
      <c r="E691" s="84">
        <v>-1.4</v>
      </c>
      <c r="F691" s="84">
        <v>-0.5</v>
      </c>
      <c r="G691" s="207">
        <f t="shared" si="62"/>
        <v>108.5</v>
      </c>
    </row>
    <row r="692" spans="1:7" x14ac:dyDescent="0.25">
      <c r="A692" s="39"/>
      <c r="B692" s="40" t="s">
        <v>44</v>
      </c>
      <c r="C692" s="47" t="s">
        <v>26</v>
      </c>
      <c r="D692" s="184">
        <v>1831.36</v>
      </c>
      <c r="E692" s="184">
        <f>E693+E698+E699+E700+E701</f>
        <v>-69.11999999999999</v>
      </c>
      <c r="F692" s="184">
        <f>F693+F698+F699+F700+F701</f>
        <v>-21.64</v>
      </c>
      <c r="G692" s="204">
        <f t="shared" si="62"/>
        <v>1740.6</v>
      </c>
    </row>
    <row r="693" spans="1:7" x14ac:dyDescent="0.25">
      <c r="A693" s="39"/>
      <c r="B693" s="54" t="s">
        <v>44</v>
      </c>
      <c r="C693" s="82">
        <v>20.010000000000002</v>
      </c>
      <c r="D693" s="83">
        <v>959.35</v>
      </c>
      <c r="E693" s="83">
        <f>E694+E695+E696+E697</f>
        <v>-3.4</v>
      </c>
      <c r="F693" s="83">
        <f>F694+F695+F696+F697</f>
        <v>-1.2</v>
      </c>
      <c r="G693" s="206">
        <f t="shared" si="62"/>
        <v>954.75</v>
      </c>
    </row>
    <row r="694" spans="1:7" x14ac:dyDescent="0.25">
      <c r="A694" s="39"/>
      <c r="B694" s="67" t="s">
        <v>33</v>
      </c>
      <c r="C694" s="81" t="s">
        <v>215</v>
      </c>
      <c r="D694" s="84">
        <v>49.44</v>
      </c>
      <c r="E694" s="84">
        <v>-0.3</v>
      </c>
      <c r="F694" s="84">
        <v>0</v>
      </c>
      <c r="G694" s="207">
        <f t="shared" si="62"/>
        <v>49.14</v>
      </c>
    </row>
    <row r="695" spans="1:7" x14ac:dyDescent="0.25">
      <c r="A695" s="39"/>
      <c r="B695" s="67" t="s">
        <v>34</v>
      </c>
      <c r="C695" s="81" t="s">
        <v>216</v>
      </c>
      <c r="D695" s="84">
        <v>23.8</v>
      </c>
      <c r="E695" s="84">
        <v>-0.8</v>
      </c>
      <c r="F695" s="84">
        <v>0</v>
      </c>
      <c r="G695" s="207">
        <f t="shared" ref="G695:G697" si="64">SUM(D695:F695)</f>
        <v>23</v>
      </c>
    </row>
    <row r="696" spans="1:7" x14ac:dyDescent="0.25">
      <c r="A696" s="39"/>
      <c r="B696" s="67" t="s">
        <v>156</v>
      </c>
      <c r="C696" s="81" t="s">
        <v>217</v>
      </c>
      <c r="D696" s="84">
        <v>117.71</v>
      </c>
      <c r="E696" s="84">
        <v>-2</v>
      </c>
      <c r="F696" s="84">
        <v>-1</v>
      </c>
      <c r="G696" s="207">
        <f t="shared" si="64"/>
        <v>114.71</v>
      </c>
    </row>
    <row r="697" spans="1:7" x14ac:dyDescent="0.25">
      <c r="A697" s="39"/>
      <c r="B697" s="67" t="s">
        <v>218</v>
      </c>
      <c r="C697" s="81" t="s">
        <v>219</v>
      </c>
      <c r="D697" s="84">
        <v>69.7</v>
      </c>
      <c r="E697" s="84">
        <v>-0.3</v>
      </c>
      <c r="F697" s="84">
        <v>-0.2</v>
      </c>
      <c r="G697" s="207">
        <f t="shared" si="64"/>
        <v>69.2</v>
      </c>
    </row>
    <row r="698" spans="1:7" x14ac:dyDescent="0.25">
      <c r="A698" s="39"/>
      <c r="B698" s="54" t="s">
        <v>129</v>
      </c>
      <c r="C698" s="82">
        <v>20.02</v>
      </c>
      <c r="D698" s="83">
        <v>44</v>
      </c>
      <c r="E698" s="83">
        <v>-4</v>
      </c>
      <c r="F698" s="83">
        <v>0</v>
      </c>
      <c r="G698" s="206">
        <f>SUM(D698:F698)</f>
        <v>40</v>
      </c>
    </row>
    <row r="699" spans="1:7" x14ac:dyDescent="0.25">
      <c r="A699" s="39"/>
      <c r="B699" s="54" t="s">
        <v>220</v>
      </c>
      <c r="C699" s="82" t="s">
        <v>221</v>
      </c>
      <c r="D699" s="83">
        <v>27.36</v>
      </c>
      <c r="E699" s="83">
        <v>-20.72</v>
      </c>
      <c r="F699" s="83">
        <v>-6.64</v>
      </c>
      <c r="G699" s="206">
        <f t="shared" ref="G699:G700" si="65">SUM(D699:F699)</f>
        <v>0</v>
      </c>
    </row>
    <row r="700" spans="1:7" x14ac:dyDescent="0.25">
      <c r="A700" s="39"/>
      <c r="B700" s="54" t="s">
        <v>180</v>
      </c>
      <c r="C700" s="82" t="s">
        <v>222</v>
      </c>
      <c r="D700" s="83">
        <v>1</v>
      </c>
      <c r="E700" s="83">
        <v>-0.7</v>
      </c>
      <c r="F700" s="83">
        <v>-0.3</v>
      </c>
      <c r="G700" s="206">
        <f t="shared" si="65"/>
        <v>0</v>
      </c>
    </row>
    <row r="701" spans="1:7" x14ac:dyDescent="0.25">
      <c r="A701" s="39"/>
      <c r="B701" s="54" t="s">
        <v>27</v>
      </c>
      <c r="C701" s="210">
        <v>20.3</v>
      </c>
      <c r="D701" s="83">
        <v>505.65</v>
      </c>
      <c r="E701" s="83">
        <f>E702</f>
        <v>-40.299999999999997</v>
      </c>
      <c r="F701" s="83">
        <f>F702</f>
        <v>-13.5</v>
      </c>
      <c r="G701" s="206">
        <f>SUM(D701:F701)</f>
        <v>451.84999999999997</v>
      </c>
    </row>
    <row r="702" spans="1:7" x14ac:dyDescent="0.25">
      <c r="A702" s="39"/>
      <c r="B702" s="67" t="s">
        <v>223</v>
      </c>
      <c r="C702" s="81" t="s">
        <v>224</v>
      </c>
      <c r="D702" s="84">
        <v>495.05</v>
      </c>
      <c r="E702" s="84">
        <v>-40.299999999999997</v>
      </c>
      <c r="F702" s="84">
        <v>-13.5</v>
      </c>
      <c r="G702" s="207">
        <f>SUM(D702:F702)</f>
        <v>441.25</v>
      </c>
    </row>
    <row r="703" spans="1:7" x14ac:dyDescent="0.25">
      <c r="A703" s="39"/>
      <c r="B703" s="67"/>
      <c r="C703" s="81"/>
      <c r="D703" s="84"/>
      <c r="E703" s="84"/>
      <c r="F703" s="84"/>
      <c r="G703" s="207"/>
    </row>
    <row r="704" spans="1:7" x14ac:dyDescent="0.25">
      <c r="A704" s="42"/>
      <c r="B704" s="77" t="s">
        <v>74</v>
      </c>
      <c r="C704" s="211" t="s">
        <v>225</v>
      </c>
      <c r="D704" s="46">
        <v>767.63</v>
      </c>
      <c r="E704" s="46">
        <f>E705</f>
        <v>0</v>
      </c>
      <c r="F704" s="46"/>
      <c r="G704" s="202">
        <f t="shared" ref="G704:G715" si="66">SUM(D704:F704)</f>
        <v>767.63</v>
      </c>
    </row>
    <row r="705" spans="1:8" x14ac:dyDescent="0.25">
      <c r="A705" s="42"/>
      <c r="B705" s="77" t="s">
        <v>226</v>
      </c>
      <c r="C705" s="211" t="s">
        <v>227</v>
      </c>
      <c r="D705" s="46">
        <v>567.73</v>
      </c>
      <c r="E705" s="46">
        <f>E706</f>
        <v>0</v>
      </c>
      <c r="F705" s="46"/>
      <c r="G705" s="202">
        <f t="shared" si="66"/>
        <v>567.73</v>
      </c>
    </row>
    <row r="706" spans="1:8" x14ac:dyDescent="0.25">
      <c r="A706" s="91"/>
      <c r="B706" s="212" t="s">
        <v>30</v>
      </c>
      <c r="C706" s="213" t="s">
        <v>31</v>
      </c>
      <c r="D706" s="166">
        <v>457.5</v>
      </c>
      <c r="E706" s="166">
        <f>E708+E707</f>
        <v>0</v>
      </c>
      <c r="F706" s="214"/>
      <c r="G706" s="204">
        <f t="shared" si="66"/>
        <v>457.5</v>
      </c>
    </row>
    <row r="707" spans="1:8" x14ac:dyDescent="0.25">
      <c r="A707" s="91"/>
      <c r="B707" s="167" t="s">
        <v>89</v>
      </c>
      <c r="C707" s="215" t="s">
        <v>208</v>
      </c>
      <c r="D707" s="128">
        <v>388</v>
      </c>
      <c r="E707" s="128">
        <v>-0.8</v>
      </c>
      <c r="F707" s="216"/>
      <c r="G707" s="207">
        <f t="shared" si="66"/>
        <v>387.2</v>
      </c>
    </row>
    <row r="708" spans="1:8" x14ac:dyDescent="0.25">
      <c r="A708" s="68"/>
      <c r="B708" s="167" t="s">
        <v>173</v>
      </c>
      <c r="C708" s="215" t="s">
        <v>212</v>
      </c>
      <c r="D708" s="128">
        <v>0.8</v>
      </c>
      <c r="E708" s="128">
        <v>0.8</v>
      </c>
      <c r="F708" s="216"/>
      <c r="G708" s="207">
        <f t="shared" si="66"/>
        <v>1.6</v>
      </c>
    </row>
    <row r="709" spans="1:8" x14ac:dyDescent="0.25">
      <c r="A709" s="42"/>
      <c r="B709" s="77" t="s">
        <v>85</v>
      </c>
      <c r="C709" s="78" t="s">
        <v>228</v>
      </c>
      <c r="D709" s="46">
        <v>1957.68</v>
      </c>
      <c r="E709" s="46">
        <f>E710+E711</f>
        <v>11.4</v>
      </c>
      <c r="F709" s="217"/>
      <c r="G709" s="202">
        <f t="shared" si="66"/>
        <v>1969.0800000000002</v>
      </c>
      <c r="H709" t="s">
        <v>202</v>
      </c>
    </row>
    <row r="710" spans="1:8" x14ac:dyDescent="0.25">
      <c r="A710" s="91"/>
      <c r="B710" s="65" t="s">
        <v>25</v>
      </c>
      <c r="C710" s="218" t="s">
        <v>26</v>
      </c>
      <c r="D710" s="56">
        <v>843.03</v>
      </c>
      <c r="E710" s="56">
        <f>E712</f>
        <v>0</v>
      </c>
      <c r="F710" s="56"/>
      <c r="G710" s="206">
        <f t="shared" si="66"/>
        <v>843.03</v>
      </c>
    </row>
    <row r="711" spans="1:8" x14ac:dyDescent="0.25">
      <c r="A711" s="91"/>
      <c r="B711" s="65" t="s">
        <v>229</v>
      </c>
      <c r="C711" s="218" t="s">
        <v>230</v>
      </c>
      <c r="D711" s="56">
        <v>140</v>
      </c>
      <c r="E711" s="56">
        <f>E717</f>
        <v>11.4</v>
      </c>
      <c r="F711" s="56"/>
      <c r="G711" s="206">
        <f>SUM(D711:F711)</f>
        <v>151.4</v>
      </c>
    </row>
    <row r="712" spans="1:8" x14ac:dyDescent="0.25">
      <c r="A712" s="91"/>
      <c r="B712" s="76" t="s">
        <v>86</v>
      </c>
      <c r="C712" s="154" t="s">
        <v>231</v>
      </c>
      <c r="D712" s="49">
        <v>705.08</v>
      </c>
      <c r="E712" s="49">
        <f>E713</f>
        <v>0</v>
      </c>
      <c r="F712" s="219"/>
      <c r="G712" s="204">
        <f t="shared" si="66"/>
        <v>705.08</v>
      </c>
    </row>
    <row r="713" spans="1:8" x14ac:dyDescent="0.25">
      <c r="A713" s="68"/>
      <c r="B713" s="65" t="s">
        <v>25</v>
      </c>
      <c r="C713" s="218" t="s">
        <v>26</v>
      </c>
      <c r="D713" s="61">
        <f>D715</f>
        <v>25</v>
      </c>
      <c r="E713" s="61">
        <f>E714+E715</f>
        <v>0</v>
      </c>
      <c r="F713" s="61"/>
      <c r="G713" s="207">
        <f t="shared" si="66"/>
        <v>25</v>
      </c>
    </row>
    <row r="714" spans="1:8" x14ac:dyDescent="0.25">
      <c r="A714" s="58"/>
      <c r="B714" s="59" t="s">
        <v>87</v>
      </c>
      <c r="C714" s="220" t="s">
        <v>232</v>
      </c>
      <c r="D714" s="61">
        <v>7.5</v>
      </c>
      <c r="E714" s="61">
        <v>5.5</v>
      </c>
      <c r="F714" s="61"/>
      <c r="G714" s="207">
        <f t="shared" si="66"/>
        <v>13</v>
      </c>
    </row>
    <row r="715" spans="1:8" x14ac:dyDescent="0.25">
      <c r="A715" s="58"/>
      <c r="B715" s="59" t="s">
        <v>129</v>
      </c>
      <c r="C715" s="220" t="s">
        <v>233</v>
      </c>
      <c r="D715" s="61">
        <v>25</v>
      </c>
      <c r="E715" s="195">
        <v>-5.5</v>
      </c>
      <c r="F715" s="113"/>
      <c r="G715" s="207">
        <f t="shared" si="66"/>
        <v>19.5</v>
      </c>
    </row>
    <row r="716" spans="1:8" x14ac:dyDescent="0.25">
      <c r="A716" s="42"/>
      <c r="B716" s="77" t="s">
        <v>139</v>
      </c>
      <c r="C716" s="211" t="s">
        <v>234</v>
      </c>
      <c r="D716" s="46">
        <v>140</v>
      </c>
      <c r="E716" s="221">
        <f>E717</f>
        <v>11.4</v>
      </c>
      <c r="F716" s="217"/>
      <c r="G716" s="202">
        <f>SUM(D716:F716)</f>
        <v>151.4</v>
      </c>
    </row>
    <row r="717" spans="1:8" x14ac:dyDescent="0.25">
      <c r="A717" s="53"/>
      <c r="B717" s="65" t="s">
        <v>27</v>
      </c>
      <c r="C717" s="218" t="s">
        <v>230</v>
      </c>
      <c r="D717" s="56">
        <v>140</v>
      </c>
      <c r="E717" s="193">
        <f>E718</f>
        <v>11.4</v>
      </c>
      <c r="F717" s="222"/>
      <c r="G717" s="223">
        <f t="shared" ref="G717:G718" si="67">SUM(D717:F717)</f>
        <v>151.4</v>
      </c>
    </row>
    <row r="718" spans="1:8" x14ac:dyDescent="0.25">
      <c r="A718" s="58"/>
      <c r="B718" s="59" t="s">
        <v>140</v>
      </c>
      <c r="C718" s="220" t="s">
        <v>235</v>
      </c>
      <c r="D718" s="61">
        <v>140</v>
      </c>
      <c r="E718" s="195">
        <v>11.4</v>
      </c>
      <c r="F718" s="113"/>
      <c r="G718" s="224">
        <f t="shared" si="67"/>
        <v>151.4</v>
      </c>
    </row>
    <row r="719" spans="1:8" x14ac:dyDescent="0.25">
      <c r="A719" s="58"/>
      <c r="B719" s="59"/>
      <c r="C719" s="220"/>
      <c r="D719" s="61"/>
      <c r="E719" s="195"/>
      <c r="F719" s="113"/>
      <c r="G719" s="207"/>
    </row>
    <row r="720" spans="1:8" x14ac:dyDescent="0.25">
      <c r="A720" s="42"/>
      <c r="B720" s="43" t="s">
        <v>154</v>
      </c>
      <c r="C720" s="44">
        <v>74.02</v>
      </c>
      <c r="D720" s="46">
        <v>547.55999999999995</v>
      </c>
      <c r="E720" s="46">
        <f>E721+E722+E723</f>
        <v>121.11999999999998</v>
      </c>
      <c r="F720" s="46">
        <f>F721+F722+F723</f>
        <v>42.64</v>
      </c>
      <c r="G720" s="202">
        <f t="shared" ref="G720:G729" si="68">SUM(D720:F720)</f>
        <v>711.31999999999994</v>
      </c>
    </row>
    <row r="721" spans="1:7" x14ac:dyDescent="0.25">
      <c r="A721" s="42"/>
      <c r="B721" s="43" t="s">
        <v>30</v>
      </c>
      <c r="C721" s="44" t="s">
        <v>31</v>
      </c>
      <c r="D721" s="46">
        <v>0</v>
      </c>
      <c r="E721" s="46">
        <f>E728</f>
        <v>63.399999999999991</v>
      </c>
      <c r="F721" s="46">
        <f>F728</f>
        <v>21.000000000000004</v>
      </c>
      <c r="G721" s="202">
        <f t="shared" si="68"/>
        <v>84.399999999999991</v>
      </c>
    </row>
    <row r="722" spans="1:7" x14ac:dyDescent="0.25">
      <c r="A722" s="42"/>
      <c r="B722" s="43" t="s">
        <v>25</v>
      </c>
      <c r="C722" s="44" t="s">
        <v>26</v>
      </c>
      <c r="D722" s="46">
        <v>490.56</v>
      </c>
      <c r="E722" s="46">
        <f>E737</f>
        <v>69.11999999999999</v>
      </c>
      <c r="F722" s="46">
        <f>F737</f>
        <v>21.64</v>
      </c>
      <c r="G722" s="202">
        <f t="shared" si="68"/>
        <v>581.31999999999994</v>
      </c>
    </row>
    <row r="723" spans="1:7" x14ac:dyDescent="0.25">
      <c r="A723" s="42"/>
      <c r="B723" s="43" t="s">
        <v>229</v>
      </c>
      <c r="C723" s="44" t="s">
        <v>236</v>
      </c>
      <c r="D723" s="46">
        <v>57</v>
      </c>
      <c r="E723" s="46">
        <f>E726</f>
        <v>-11.4</v>
      </c>
      <c r="F723" s="46">
        <f>F726</f>
        <v>0</v>
      </c>
      <c r="G723" s="202">
        <f t="shared" si="68"/>
        <v>45.6</v>
      </c>
    </row>
    <row r="724" spans="1:7" x14ac:dyDescent="0.25">
      <c r="A724" s="42"/>
      <c r="B724" s="43" t="s">
        <v>237</v>
      </c>
      <c r="C724" s="44" t="s">
        <v>238</v>
      </c>
      <c r="D724" s="46">
        <v>57</v>
      </c>
      <c r="E724" s="46">
        <f>E725</f>
        <v>-11.4</v>
      </c>
      <c r="F724" s="46"/>
      <c r="G724" s="202">
        <f t="shared" si="68"/>
        <v>45.6</v>
      </c>
    </row>
    <row r="725" spans="1:7" x14ac:dyDescent="0.25">
      <c r="A725" s="85"/>
      <c r="B725" s="86" t="s">
        <v>229</v>
      </c>
      <c r="C725" s="225" t="s">
        <v>236</v>
      </c>
      <c r="D725" s="88">
        <v>57</v>
      </c>
      <c r="E725" s="88">
        <f>E726</f>
        <v>-11.4</v>
      </c>
      <c r="F725" s="88"/>
      <c r="G725" s="223">
        <f t="shared" si="68"/>
        <v>45.6</v>
      </c>
    </row>
    <row r="726" spans="1:7" x14ac:dyDescent="0.25">
      <c r="A726" s="68"/>
      <c r="B726" s="167" t="s">
        <v>239</v>
      </c>
      <c r="C726" s="226" t="s">
        <v>240</v>
      </c>
      <c r="D726" s="128">
        <v>57</v>
      </c>
      <c r="E726" s="128">
        <v>-11.4</v>
      </c>
      <c r="F726" s="128"/>
      <c r="G726" s="227">
        <f t="shared" si="68"/>
        <v>45.6</v>
      </c>
    </row>
    <row r="727" spans="1:7" x14ac:dyDescent="0.25">
      <c r="A727" s="42"/>
      <c r="B727" s="43" t="s">
        <v>184</v>
      </c>
      <c r="C727" s="44" t="s">
        <v>203</v>
      </c>
      <c r="D727" s="46">
        <v>0</v>
      </c>
      <c r="E727" s="180">
        <f>E728+E737</f>
        <v>132.51999999999998</v>
      </c>
      <c r="F727" s="180">
        <f>F728+F737</f>
        <v>42.64</v>
      </c>
      <c r="G727" s="228">
        <f t="shared" si="68"/>
        <v>175.15999999999997</v>
      </c>
    </row>
    <row r="728" spans="1:7" x14ac:dyDescent="0.25">
      <c r="A728" s="91"/>
      <c r="B728" s="40" t="s">
        <v>30</v>
      </c>
      <c r="C728" s="47" t="s">
        <v>31</v>
      </c>
      <c r="D728" s="166">
        <v>0</v>
      </c>
      <c r="E728" s="184">
        <f>E729+E733+E735</f>
        <v>63.399999999999991</v>
      </c>
      <c r="F728" s="184">
        <f>F729+F733+F735</f>
        <v>21.000000000000004</v>
      </c>
      <c r="G728" s="206">
        <f t="shared" si="68"/>
        <v>84.399999999999991</v>
      </c>
    </row>
    <row r="729" spans="1:7" x14ac:dyDescent="0.25">
      <c r="A729" s="91"/>
      <c r="B729" s="54" t="s">
        <v>199</v>
      </c>
      <c r="C729" s="82">
        <v>10.01</v>
      </c>
      <c r="D729" s="88">
        <v>0</v>
      </c>
      <c r="E729" s="83">
        <f>E730+E731+E732</f>
        <v>61.199999999999996</v>
      </c>
      <c r="F729" s="83">
        <f>F730+F731+F732</f>
        <v>20.500000000000004</v>
      </c>
      <c r="G729" s="206">
        <f t="shared" si="68"/>
        <v>81.7</v>
      </c>
    </row>
    <row r="730" spans="1:7" x14ac:dyDescent="0.25">
      <c r="A730" s="91"/>
      <c r="B730" s="67" t="s">
        <v>89</v>
      </c>
      <c r="C730" s="81" t="s">
        <v>208</v>
      </c>
      <c r="D730" s="128">
        <v>0</v>
      </c>
      <c r="E730" s="84">
        <v>52.8</v>
      </c>
      <c r="F730" s="84">
        <v>17.600000000000001</v>
      </c>
      <c r="G730" s="207">
        <f>SUM(E730:F730)</f>
        <v>70.400000000000006</v>
      </c>
    </row>
    <row r="731" spans="1:7" x14ac:dyDescent="0.25">
      <c r="A731" s="91"/>
      <c r="B731" s="67" t="s">
        <v>132</v>
      </c>
      <c r="C731" s="81" t="s">
        <v>209</v>
      </c>
      <c r="D731" s="128">
        <v>0</v>
      </c>
      <c r="E731" s="84">
        <v>5.3</v>
      </c>
      <c r="F731" s="84">
        <v>1.8</v>
      </c>
      <c r="G731" s="207">
        <f t="shared" ref="G731:G732" si="69">SUM(E731:F731)</f>
        <v>7.1</v>
      </c>
    </row>
    <row r="732" spans="1:7" x14ac:dyDescent="0.25">
      <c r="A732" s="91"/>
      <c r="B732" s="67" t="s">
        <v>133</v>
      </c>
      <c r="C732" s="81" t="s">
        <v>211</v>
      </c>
      <c r="D732" s="128">
        <v>0</v>
      </c>
      <c r="E732" s="84">
        <v>3.1</v>
      </c>
      <c r="F732" s="84">
        <v>1.1000000000000001</v>
      </c>
      <c r="G732" s="207">
        <f t="shared" si="69"/>
        <v>4.2</v>
      </c>
    </row>
    <row r="733" spans="1:7" x14ac:dyDescent="0.25">
      <c r="A733" s="91"/>
      <c r="B733" s="54" t="s">
        <v>200</v>
      </c>
      <c r="C733" s="82">
        <v>10.02</v>
      </c>
      <c r="D733" s="88">
        <v>0</v>
      </c>
      <c r="E733" s="83">
        <f>E734</f>
        <v>0.8</v>
      </c>
      <c r="F733" s="83">
        <v>0</v>
      </c>
      <c r="G733" s="229">
        <f>G734</f>
        <v>0.8</v>
      </c>
    </row>
    <row r="734" spans="1:7" x14ac:dyDescent="0.25">
      <c r="A734" s="91"/>
      <c r="B734" s="67" t="s">
        <v>173</v>
      </c>
      <c r="C734" s="81" t="s">
        <v>212</v>
      </c>
      <c r="D734" s="128">
        <v>0</v>
      </c>
      <c r="E734" s="84">
        <v>0.8</v>
      </c>
      <c r="F734" s="84">
        <v>0</v>
      </c>
      <c r="G734" s="207">
        <f>SUM(D734:F734)</f>
        <v>0.8</v>
      </c>
    </row>
    <row r="735" spans="1:7" x14ac:dyDescent="0.25">
      <c r="A735" s="91"/>
      <c r="B735" s="54" t="s">
        <v>213</v>
      </c>
      <c r="C735" s="82">
        <v>10.029999999999999</v>
      </c>
      <c r="D735" s="88">
        <v>0</v>
      </c>
      <c r="E735" s="83">
        <f>E736</f>
        <v>1.4</v>
      </c>
      <c r="F735" s="83">
        <f t="shared" ref="F735" si="70">F736</f>
        <v>0.5</v>
      </c>
      <c r="G735" s="229">
        <f>G736</f>
        <v>1.9</v>
      </c>
    </row>
    <row r="736" spans="1:7" x14ac:dyDescent="0.25">
      <c r="A736" s="91"/>
      <c r="B736" s="67" t="s">
        <v>142</v>
      </c>
      <c r="C736" s="81" t="s">
        <v>214</v>
      </c>
      <c r="D736" s="128">
        <v>0</v>
      </c>
      <c r="E736" s="84">
        <v>1.4</v>
      </c>
      <c r="F736" s="84">
        <v>0.5</v>
      </c>
      <c r="G736" s="207">
        <f>SUM(D736:F736)</f>
        <v>1.9</v>
      </c>
    </row>
    <row r="737" spans="1:7" x14ac:dyDescent="0.25">
      <c r="A737" s="91"/>
      <c r="B737" s="40" t="s">
        <v>44</v>
      </c>
      <c r="C737" s="47" t="s">
        <v>26</v>
      </c>
      <c r="D737" s="166">
        <v>0</v>
      </c>
      <c r="E737" s="184">
        <f>E738+E743+E744+E745+E746</f>
        <v>69.11999999999999</v>
      </c>
      <c r="F737" s="184">
        <f>F738+F743+F744+F745+F746</f>
        <v>21.64</v>
      </c>
      <c r="G737" s="204">
        <f>SUM(D737:F737)</f>
        <v>90.759999999999991</v>
      </c>
    </row>
    <row r="738" spans="1:7" x14ac:dyDescent="0.25">
      <c r="A738" s="91"/>
      <c r="B738" s="54" t="s">
        <v>44</v>
      </c>
      <c r="C738" s="82">
        <v>20.010000000000002</v>
      </c>
      <c r="D738" s="88">
        <v>0</v>
      </c>
      <c r="E738" s="83">
        <f>E739+E740+E741+E742</f>
        <v>3.4</v>
      </c>
      <c r="F738" s="83">
        <f>F739+F740+F741+F742</f>
        <v>1.2</v>
      </c>
      <c r="G738" s="206">
        <f t="shared" ref="G738:G747" si="71">SUM(D738:F738)</f>
        <v>4.5999999999999996</v>
      </c>
    </row>
    <row r="739" spans="1:7" x14ac:dyDescent="0.25">
      <c r="A739" s="91"/>
      <c r="B739" s="67" t="s">
        <v>33</v>
      </c>
      <c r="C739" s="81" t="s">
        <v>215</v>
      </c>
      <c r="D739" s="128">
        <v>0</v>
      </c>
      <c r="E739" s="84">
        <v>0.3</v>
      </c>
      <c r="F739" s="84">
        <v>0</v>
      </c>
      <c r="G739" s="207">
        <f t="shared" si="71"/>
        <v>0.3</v>
      </c>
    </row>
    <row r="740" spans="1:7" x14ac:dyDescent="0.25">
      <c r="A740" s="91"/>
      <c r="B740" s="67" t="s">
        <v>34</v>
      </c>
      <c r="C740" s="81" t="s">
        <v>216</v>
      </c>
      <c r="D740" s="128">
        <v>0</v>
      </c>
      <c r="E740" s="84">
        <v>0.8</v>
      </c>
      <c r="F740" s="84">
        <v>0</v>
      </c>
      <c r="G740" s="207">
        <f t="shared" si="71"/>
        <v>0.8</v>
      </c>
    </row>
    <row r="741" spans="1:7" x14ac:dyDescent="0.25">
      <c r="A741" s="91"/>
      <c r="B741" s="67" t="s">
        <v>156</v>
      </c>
      <c r="C741" s="81" t="s">
        <v>217</v>
      </c>
      <c r="D741" s="128">
        <v>0</v>
      </c>
      <c r="E741" s="84">
        <v>2</v>
      </c>
      <c r="F741" s="84">
        <v>1</v>
      </c>
      <c r="G741" s="207">
        <f t="shared" si="71"/>
        <v>3</v>
      </c>
    </row>
    <row r="742" spans="1:7" x14ac:dyDescent="0.25">
      <c r="A742" s="91"/>
      <c r="B742" s="67" t="s">
        <v>218</v>
      </c>
      <c r="C742" s="81" t="s">
        <v>219</v>
      </c>
      <c r="D742" s="128">
        <v>0</v>
      </c>
      <c r="E742" s="84">
        <v>0.3</v>
      </c>
      <c r="F742" s="84">
        <v>0.2</v>
      </c>
      <c r="G742" s="207">
        <f t="shared" si="71"/>
        <v>0.5</v>
      </c>
    </row>
    <row r="743" spans="1:7" x14ac:dyDescent="0.25">
      <c r="A743" s="91"/>
      <c r="B743" s="54" t="s">
        <v>129</v>
      </c>
      <c r="C743" s="82">
        <v>20.02</v>
      </c>
      <c r="D743" s="88">
        <v>0</v>
      </c>
      <c r="E743" s="83">
        <v>4</v>
      </c>
      <c r="F743" s="83">
        <v>0</v>
      </c>
      <c r="G743" s="206">
        <f t="shared" si="71"/>
        <v>4</v>
      </c>
    </row>
    <row r="744" spans="1:7" x14ac:dyDescent="0.25">
      <c r="A744" s="91"/>
      <c r="B744" s="54" t="s">
        <v>220</v>
      </c>
      <c r="C744" s="82" t="s">
        <v>221</v>
      </c>
      <c r="D744" s="88">
        <v>0</v>
      </c>
      <c r="E744" s="83">
        <v>20.72</v>
      </c>
      <c r="F744" s="83">
        <v>6.64</v>
      </c>
      <c r="G744" s="206">
        <f t="shared" si="71"/>
        <v>27.36</v>
      </c>
    </row>
    <row r="745" spans="1:7" x14ac:dyDescent="0.25">
      <c r="A745" s="91"/>
      <c r="B745" s="54" t="s">
        <v>180</v>
      </c>
      <c r="C745" s="82" t="s">
        <v>222</v>
      </c>
      <c r="D745" s="88">
        <v>0</v>
      </c>
      <c r="E745" s="83">
        <v>0.7</v>
      </c>
      <c r="F745" s="83">
        <v>0.3</v>
      </c>
      <c r="G745" s="206">
        <f t="shared" si="71"/>
        <v>1</v>
      </c>
    </row>
    <row r="746" spans="1:7" x14ac:dyDescent="0.25">
      <c r="A746" s="91"/>
      <c r="B746" s="54" t="s">
        <v>27</v>
      </c>
      <c r="C746" s="210">
        <v>20.3</v>
      </c>
      <c r="D746" s="88">
        <v>0</v>
      </c>
      <c r="E746" s="83">
        <f>E747</f>
        <v>40.299999999999997</v>
      </c>
      <c r="F746" s="83">
        <f>F747</f>
        <v>13.5</v>
      </c>
      <c r="G746" s="206">
        <f t="shared" si="71"/>
        <v>53.8</v>
      </c>
    </row>
    <row r="747" spans="1:7" x14ac:dyDescent="0.25">
      <c r="A747" s="85"/>
      <c r="B747" s="67" t="s">
        <v>223</v>
      </c>
      <c r="C747" s="81" t="s">
        <v>224</v>
      </c>
      <c r="D747" s="61">
        <v>0</v>
      </c>
      <c r="E747" s="84">
        <v>40.299999999999997</v>
      </c>
      <c r="F747" s="84">
        <v>13.5</v>
      </c>
      <c r="G747" s="207">
        <f t="shared" si="71"/>
        <v>53.8</v>
      </c>
    </row>
    <row r="748" spans="1:7" x14ac:dyDescent="0.25">
      <c r="A748" s="53"/>
      <c r="B748" s="67"/>
      <c r="C748" s="81"/>
      <c r="D748" s="61"/>
      <c r="E748" s="84"/>
      <c r="F748" s="84"/>
      <c r="G748" s="207"/>
    </row>
    <row r="749" spans="1:7" x14ac:dyDescent="0.25">
      <c r="A749" s="42"/>
      <c r="B749" s="77" t="s">
        <v>157</v>
      </c>
      <c r="C749" s="211" t="s">
        <v>158</v>
      </c>
      <c r="D749" s="191">
        <v>2519.4</v>
      </c>
      <c r="E749" s="191">
        <f>E751</f>
        <v>3.59</v>
      </c>
      <c r="F749" s="192"/>
      <c r="G749" s="202">
        <f>SUM(D749:F749)</f>
        <v>2522.9900000000002</v>
      </c>
    </row>
    <row r="750" spans="1:7" x14ac:dyDescent="0.25">
      <c r="A750" s="42"/>
      <c r="B750" s="77" t="s">
        <v>185</v>
      </c>
      <c r="C750" s="211" t="s">
        <v>241</v>
      </c>
      <c r="D750" s="191">
        <v>1727</v>
      </c>
      <c r="E750" s="191">
        <f>E751</f>
        <v>3.59</v>
      </c>
      <c r="F750" s="192"/>
      <c r="G750" s="202">
        <f>SUM(D750:F750)</f>
        <v>1730.59</v>
      </c>
    </row>
    <row r="751" spans="1:7" x14ac:dyDescent="0.25">
      <c r="A751" s="53"/>
      <c r="B751" s="65" t="s">
        <v>145</v>
      </c>
      <c r="C751" s="218" t="s">
        <v>146</v>
      </c>
      <c r="D751" s="56">
        <v>1892</v>
      </c>
      <c r="E751" s="193">
        <f>E752</f>
        <v>3.59</v>
      </c>
      <c r="F751" s="194"/>
      <c r="G751" s="206">
        <f>SUM(D751:F751)</f>
        <v>1895.59</v>
      </c>
    </row>
    <row r="752" spans="1:7" ht="22.5" customHeight="1" x14ac:dyDescent="0.25">
      <c r="A752" s="53"/>
      <c r="B752" s="59" t="s">
        <v>242</v>
      </c>
      <c r="C752" s="220" t="s">
        <v>243</v>
      </c>
      <c r="D752" s="61">
        <v>762</v>
      </c>
      <c r="E752" s="195">
        <v>3.59</v>
      </c>
      <c r="F752" s="196"/>
      <c r="G752" s="230">
        <f>SUM(D752:F752)</f>
        <v>765.59</v>
      </c>
    </row>
    <row r="754" spans="1:7" x14ac:dyDescent="0.25">
      <c r="A754" s="161"/>
      <c r="B754" s="162" t="s">
        <v>94</v>
      </c>
      <c r="C754" s="161"/>
      <c r="D754" s="161"/>
      <c r="E754" s="161" t="s">
        <v>95</v>
      </c>
      <c r="F754" s="161"/>
      <c r="G754" s="161"/>
    </row>
    <row r="755" spans="1:7" x14ac:dyDescent="0.25">
      <c r="A755" s="161"/>
      <c r="B755" s="162" t="s">
        <v>188</v>
      </c>
      <c r="C755" s="161"/>
      <c r="D755" s="161"/>
      <c r="E755" s="161" t="s">
        <v>97</v>
      </c>
      <c r="F755" s="161"/>
      <c r="G755" s="161"/>
    </row>
    <row r="756" spans="1:7" x14ac:dyDescent="0.25">
      <c r="A756" s="161"/>
      <c r="B756" s="162"/>
      <c r="C756" s="161"/>
      <c r="D756" s="161"/>
      <c r="E756" s="161" t="s">
        <v>98</v>
      </c>
      <c r="F756" s="161"/>
      <c r="G756" s="161"/>
    </row>
    <row r="818" spans="1:9" ht="15.75" x14ac:dyDescent="0.25">
      <c r="A818" s="1" t="s">
        <v>0</v>
      </c>
      <c r="B818" s="1"/>
      <c r="C818" s="2" t="s">
        <v>244</v>
      </c>
      <c r="D818" s="2"/>
      <c r="E818" s="3"/>
      <c r="F818"/>
    </row>
    <row r="819" spans="1:9" ht="15.75" x14ac:dyDescent="0.25">
      <c r="A819" s="1" t="s">
        <v>2</v>
      </c>
      <c r="B819" s="1"/>
      <c r="C819" s="2"/>
    </row>
    <row r="820" spans="1:9" ht="15.75" x14ac:dyDescent="0.25">
      <c r="A820" s="1" t="s">
        <v>3</v>
      </c>
      <c r="B820" s="1"/>
      <c r="C820" s="2"/>
      <c r="D820" s="2"/>
      <c r="E820" s="2"/>
    </row>
    <row r="821" spans="1:9" ht="24" customHeight="1" x14ac:dyDescent="0.25">
      <c r="A821" s="4" t="s">
        <v>4</v>
      </c>
      <c r="B821" s="4"/>
      <c r="C821" s="4"/>
      <c r="D821" s="4"/>
      <c r="E821" s="4"/>
      <c r="F821" s="4"/>
      <c r="G821" s="101"/>
      <c r="H821" s="101"/>
    </row>
    <row r="822" spans="1:9" ht="18.75" x14ac:dyDescent="0.3">
      <c r="A822" s="2"/>
      <c r="B822" s="5"/>
      <c r="C822" s="6"/>
      <c r="D822" s="6"/>
      <c r="E822" s="6"/>
      <c r="F822" s="6" t="s">
        <v>5</v>
      </c>
      <c r="G822" t="s">
        <v>202</v>
      </c>
    </row>
    <row r="823" spans="1:9" ht="45" x14ac:dyDescent="0.25">
      <c r="A823" s="7" t="s">
        <v>6</v>
      </c>
      <c r="B823" s="8" t="s">
        <v>7</v>
      </c>
      <c r="C823" s="9" t="s">
        <v>8</v>
      </c>
      <c r="D823" s="11" t="s">
        <v>245</v>
      </c>
      <c r="E823" s="11" t="s">
        <v>246</v>
      </c>
      <c r="F823" s="10" t="s">
        <v>247</v>
      </c>
      <c r="G823" s="231"/>
      <c r="H823" s="102"/>
    </row>
    <row r="824" spans="1:9" x14ac:dyDescent="0.25">
      <c r="A824" s="12" t="s">
        <v>12</v>
      </c>
      <c r="B824" s="13" t="s">
        <v>13</v>
      </c>
      <c r="C824" s="14">
        <v>102</v>
      </c>
      <c r="D824" s="15">
        <v>29156.13</v>
      </c>
      <c r="E824" s="16">
        <f>E826+E828+E832</f>
        <v>125.36</v>
      </c>
      <c r="F824" s="232">
        <f>D824+E824</f>
        <v>29281.49</v>
      </c>
      <c r="G824" s="233"/>
      <c r="H824" s="234"/>
    </row>
    <row r="825" spans="1:9" x14ac:dyDescent="0.25">
      <c r="A825" s="12"/>
      <c r="B825" s="235"/>
      <c r="C825" s="13"/>
      <c r="D825" s="236"/>
      <c r="E825" s="237"/>
      <c r="F825" s="170"/>
      <c r="H825" s="238"/>
    </row>
    <row r="826" spans="1:9" x14ac:dyDescent="0.25">
      <c r="A826" s="239"/>
      <c r="B826" s="19" t="s">
        <v>112</v>
      </c>
      <c r="C826" s="20">
        <v>30.02</v>
      </c>
      <c r="D826" s="28">
        <v>660.86</v>
      </c>
      <c r="E826" s="240">
        <f>E827</f>
        <v>-6.14</v>
      </c>
      <c r="F826" s="241">
        <f t="shared" ref="F826:F827" si="72">SUM(B826:E826)</f>
        <v>684.74</v>
      </c>
      <c r="G826" s="242"/>
      <c r="H826" s="242"/>
    </row>
    <row r="827" spans="1:9" x14ac:dyDescent="0.25">
      <c r="A827" s="104"/>
      <c r="B827" s="31" t="s">
        <v>248</v>
      </c>
      <c r="C827" s="30" t="s">
        <v>114</v>
      </c>
      <c r="D827" s="105">
        <v>510.86</v>
      </c>
      <c r="E827" s="106">
        <v>-6.14</v>
      </c>
      <c r="F827" s="113">
        <f t="shared" si="72"/>
        <v>504.72</v>
      </c>
      <c r="G827" s="243"/>
      <c r="H827" s="243"/>
      <c r="I827">
        <v>5.3</v>
      </c>
    </row>
    <row r="828" spans="1:9" x14ac:dyDescent="0.25">
      <c r="A828" s="18"/>
      <c r="B828" s="19" t="s">
        <v>122</v>
      </c>
      <c r="C828" s="20" t="s">
        <v>249</v>
      </c>
      <c r="D828" s="28">
        <v>641.16</v>
      </c>
      <c r="E828" s="240">
        <f>E829</f>
        <v>130</v>
      </c>
      <c r="F828" s="241">
        <f>SUM(D828:E828)</f>
        <v>771.16</v>
      </c>
      <c r="G828" s="243"/>
      <c r="H828" s="243"/>
      <c r="I828">
        <v>11.26</v>
      </c>
    </row>
    <row r="829" spans="1:9" x14ac:dyDescent="0.25">
      <c r="A829" s="104"/>
      <c r="B829" s="31" t="s">
        <v>125</v>
      </c>
      <c r="C829" s="30" t="s">
        <v>126</v>
      </c>
      <c r="D829" s="105">
        <v>229.9</v>
      </c>
      <c r="E829" s="106">
        <v>130</v>
      </c>
      <c r="F829" s="113">
        <f>SUM(D829:E829)</f>
        <v>359.9</v>
      </c>
      <c r="G829" s="243"/>
      <c r="H829" s="243"/>
      <c r="I829">
        <v>108.8</v>
      </c>
    </row>
    <row r="830" spans="1:9" ht="27" x14ac:dyDescent="0.25">
      <c r="A830" s="104"/>
      <c r="B830" s="31" t="s">
        <v>250</v>
      </c>
      <c r="C830" s="30" t="s">
        <v>251</v>
      </c>
      <c r="D830" s="105">
        <v>-511.82</v>
      </c>
      <c r="E830" s="106">
        <v>-118.56</v>
      </c>
      <c r="F830" s="113">
        <f>SUM(D830:E830)</f>
        <v>-630.38</v>
      </c>
      <c r="G830" s="243"/>
      <c r="H830" s="243"/>
      <c r="I830">
        <f>SUM(I827:I829)</f>
        <v>125.36</v>
      </c>
    </row>
    <row r="831" spans="1:9" x14ac:dyDescent="0.25">
      <c r="A831" s="104"/>
      <c r="B831" s="31" t="s">
        <v>252</v>
      </c>
      <c r="C831" s="30" t="s">
        <v>253</v>
      </c>
      <c r="D831" s="105">
        <v>511.82</v>
      </c>
      <c r="E831" s="106">
        <v>118.56</v>
      </c>
      <c r="F831" s="113">
        <f>SUM(D831:E831)</f>
        <v>630.38</v>
      </c>
      <c r="G831" s="243"/>
      <c r="H831" s="243"/>
    </row>
    <row r="832" spans="1:9" x14ac:dyDescent="0.25">
      <c r="A832" s="18"/>
      <c r="B832" s="19" t="s">
        <v>16</v>
      </c>
      <c r="C832" s="20">
        <v>39.020000000000003</v>
      </c>
      <c r="D832" s="21">
        <f>D833</f>
        <v>159.97</v>
      </c>
      <c r="E832" s="21">
        <f t="shared" ref="E832:F832" si="73">E833</f>
        <v>1.5</v>
      </c>
      <c r="F832" s="21">
        <f t="shared" si="73"/>
        <v>161.47</v>
      </c>
      <c r="G832" s="244"/>
      <c r="H832" s="244"/>
    </row>
    <row r="833" spans="1:8" x14ac:dyDescent="0.25">
      <c r="A833" s="30"/>
      <c r="B833" s="31" t="s">
        <v>17</v>
      </c>
      <c r="C833" s="30" t="s">
        <v>68</v>
      </c>
      <c r="D833" s="32">
        <v>159.97</v>
      </c>
      <c r="E833" s="33">
        <v>1.5</v>
      </c>
      <c r="F833" s="34">
        <f>SUM(B833:E833)</f>
        <v>161.47</v>
      </c>
      <c r="G833" s="245"/>
      <c r="H833" s="120"/>
    </row>
    <row r="834" spans="1:8" x14ac:dyDescent="0.25">
      <c r="A834" s="35"/>
      <c r="B834" s="36"/>
      <c r="C834" s="2"/>
      <c r="D834" s="37"/>
      <c r="E834" s="38"/>
      <c r="F834" s="38"/>
      <c r="G834" s="38"/>
      <c r="H834" s="238"/>
    </row>
    <row r="835" spans="1:8" x14ac:dyDescent="0.25">
      <c r="A835" s="198"/>
      <c r="B835" s="199"/>
      <c r="C835" s="200"/>
      <c r="D835" s="201"/>
      <c r="E835" s="201"/>
      <c r="F835" s="201"/>
      <c r="G835" s="201"/>
    </row>
    <row r="836" spans="1:8" ht="45" x14ac:dyDescent="0.25">
      <c r="A836" s="39" t="s">
        <v>18</v>
      </c>
      <c r="B836" s="40" t="s">
        <v>19</v>
      </c>
      <c r="C836" s="41" t="s">
        <v>8</v>
      </c>
      <c r="D836" s="246" t="s">
        <v>245</v>
      </c>
      <c r="E836" s="246" t="s">
        <v>246</v>
      </c>
      <c r="F836" s="10" t="s">
        <v>247</v>
      </c>
      <c r="G836" s="231"/>
      <c r="H836" s="102"/>
    </row>
    <row r="837" spans="1:8" x14ac:dyDescent="0.25">
      <c r="A837" s="39"/>
      <c r="B837" s="40" t="s">
        <v>20</v>
      </c>
      <c r="C837" s="47">
        <v>5002</v>
      </c>
      <c r="D837" s="51">
        <v>32593.87</v>
      </c>
      <c r="E837" s="46">
        <f>E841+E850+E861+E866+E870+E877</f>
        <v>125.35999999999999</v>
      </c>
      <c r="F837" s="49">
        <f>D837+E837</f>
        <v>32719.23</v>
      </c>
      <c r="G837" s="247"/>
      <c r="H837" s="124"/>
    </row>
    <row r="838" spans="1:8" ht="25.5" customHeight="1" x14ac:dyDescent="0.25">
      <c r="A838" s="39"/>
      <c r="B838" s="40" t="s">
        <v>21</v>
      </c>
      <c r="C838" s="47">
        <v>9802</v>
      </c>
      <c r="D838" s="48">
        <v>-3437.74</v>
      </c>
      <c r="E838" s="49"/>
      <c r="F838" s="48">
        <f>D838</f>
        <v>-3437.74</v>
      </c>
      <c r="G838" s="248"/>
      <c r="H838" s="133"/>
    </row>
    <row r="839" spans="1:8" ht="22.5" customHeight="1" x14ac:dyDescent="0.25">
      <c r="A839" s="39"/>
      <c r="B839" s="40" t="s">
        <v>22</v>
      </c>
      <c r="C839" s="47"/>
      <c r="D839" s="51">
        <f>D837+D838</f>
        <v>29156.129999999997</v>
      </c>
      <c r="E839" s="49">
        <f>E837</f>
        <v>125.35999999999999</v>
      </c>
      <c r="F839" s="49">
        <f>SUM(F837:F838)</f>
        <v>29281.489999999998</v>
      </c>
      <c r="G839" s="248"/>
      <c r="H839" s="124"/>
    </row>
    <row r="840" spans="1:8" x14ac:dyDescent="0.25">
      <c r="A840" s="39"/>
      <c r="B840" s="40"/>
      <c r="C840" s="47"/>
      <c r="D840" s="249"/>
      <c r="E840" s="184"/>
      <c r="F840" s="175"/>
      <c r="G840" s="231"/>
      <c r="H840" s="102"/>
    </row>
    <row r="841" spans="1:8" x14ac:dyDescent="0.25">
      <c r="A841" s="42"/>
      <c r="B841" s="77" t="s">
        <v>207</v>
      </c>
      <c r="C841" s="211" t="s">
        <v>254</v>
      </c>
      <c r="D841" s="46">
        <v>7140.32</v>
      </c>
      <c r="E841" s="46">
        <f>E842+E844+E848</f>
        <v>11.25</v>
      </c>
      <c r="F841" s="46">
        <f>SUM(D841:E841)</f>
        <v>7151.57</v>
      </c>
      <c r="G841" s="247"/>
      <c r="H841" s="250"/>
    </row>
    <row r="842" spans="1:8" x14ac:dyDescent="0.25">
      <c r="A842" s="91"/>
      <c r="B842" s="212" t="s">
        <v>30</v>
      </c>
      <c r="C842" s="213" t="s">
        <v>31</v>
      </c>
      <c r="D842" s="166">
        <v>4899.45</v>
      </c>
      <c r="E842" s="166">
        <f>E843</f>
        <v>4</v>
      </c>
      <c r="F842" s="214">
        <f>SUM(D842:E842)</f>
        <v>4903.45</v>
      </c>
      <c r="G842" s="251"/>
      <c r="H842" s="251"/>
    </row>
    <row r="843" spans="1:8" x14ac:dyDescent="0.25">
      <c r="A843" s="68"/>
      <c r="B843" s="167" t="s">
        <v>173</v>
      </c>
      <c r="C843" s="215" t="s">
        <v>212</v>
      </c>
      <c r="D843" s="128">
        <v>12</v>
      </c>
      <c r="E843" s="128">
        <v>4</v>
      </c>
      <c r="F843" s="216">
        <f>SUM(D843:E843)</f>
        <v>16</v>
      </c>
      <c r="G843" s="251" t="s">
        <v>255</v>
      </c>
      <c r="H843" s="251"/>
    </row>
    <row r="844" spans="1:8" x14ac:dyDescent="0.25">
      <c r="A844" s="58"/>
      <c r="B844" s="65" t="s">
        <v>25</v>
      </c>
      <c r="C844" s="218" t="s">
        <v>26</v>
      </c>
      <c r="D844" s="56">
        <v>1821.44</v>
      </c>
      <c r="E844" s="56">
        <f>E845</f>
        <v>9.92</v>
      </c>
      <c r="F844" s="56">
        <f>SUM(D844:E844)</f>
        <v>1831.3600000000001</v>
      </c>
      <c r="G844" s="132"/>
      <c r="H844" s="132"/>
    </row>
    <row r="845" spans="1:8" x14ac:dyDescent="0.25">
      <c r="A845" s="58"/>
      <c r="B845" s="65" t="s">
        <v>25</v>
      </c>
      <c r="C845" s="218" t="s">
        <v>256</v>
      </c>
      <c r="D845" s="56">
        <v>958.43</v>
      </c>
      <c r="E845" s="56">
        <f>E846+E847</f>
        <v>9.92</v>
      </c>
      <c r="F845" s="56">
        <f>SUM(D845:E845)</f>
        <v>968.34999999999991</v>
      </c>
      <c r="G845" s="132"/>
      <c r="H845" s="252"/>
    </row>
    <row r="846" spans="1:8" x14ac:dyDescent="0.25">
      <c r="A846" s="58"/>
      <c r="B846" s="59" t="s">
        <v>257</v>
      </c>
      <c r="C846" s="220" t="s">
        <v>258</v>
      </c>
      <c r="D846" s="61">
        <v>123</v>
      </c>
      <c r="E846" s="61">
        <v>0.92</v>
      </c>
      <c r="F846" s="61">
        <f>D846+E846</f>
        <v>123.92</v>
      </c>
      <c r="G846" s="132"/>
      <c r="H846" s="252"/>
    </row>
    <row r="847" spans="1:8" ht="40.5" x14ac:dyDescent="0.25">
      <c r="A847" s="58"/>
      <c r="B847" s="65" t="s">
        <v>259</v>
      </c>
      <c r="C847" s="218" t="s">
        <v>260</v>
      </c>
      <c r="D847" s="56">
        <v>33.6</v>
      </c>
      <c r="E847" s="56">
        <v>9</v>
      </c>
      <c r="F847" s="222">
        <f t="shared" ref="F847:F856" si="74">SUM(D847:E847)</f>
        <v>42.6</v>
      </c>
      <c r="G847" s="245"/>
      <c r="H847" s="245"/>
    </row>
    <row r="848" spans="1:8" x14ac:dyDescent="0.25">
      <c r="A848" s="53"/>
      <c r="B848" s="65" t="s">
        <v>261</v>
      </c>
      <c r="C848" s="218" t="s">
        <v>91</v>
      </c>
      <c r="D848" s="56">
        <f>D849</f>
        <v>-3.37</v>
      </c>
      <c r="E848" s="56">
        <f>E849</f>
        <v>-2.67</v>
      </c>
      <c r="F848" s="222">
        <f t="shared" si="74"/>
        <v>-6.04</v>
      </c>
      <c r="G848" s="252"/>
      <c r="H848" s="252"/>
    </row>
    <row r="849" spans="1:8" ht="25.5" x14ac:dyDescent="0.25">
      <c r="A849" s="58"/>
      <c r="B849" s="59" t="s">
        <v>262</v>
      </c>
      <c r="C849" s="220" t="s">
        <v>263</v>
      </c>
      <c r="D849" s="61">
        <v>-3.37</v>
      </c>
      <c r="E849" s="195">
        <v>-2.67</v>
      </c>
      <c r="F849" s="113">
        <f t="shared" si="74"/>
        <v>-6.04</v>
      </c>
      <c r="G849" s="245"/>
      <c r="H849" s="245"/>
    </row>
    <row r="850" spans="1:8" x14ac:dyDescent="0.25">
      <c r="A850" s="253"/>
      <c r="B850" s="254" t="s">
        <v>74</v>
      </c>
      <c r="C850" s="255" t="s">
        <v>264</v>
      </c>
      <c r="D850" s="256">
        <f>D853+D856</f>
        <v>1405.94</v>
      </c>
      <c r="E850" s="256">
        <f>E851+E852</f>
        <v>5.1499999999999995</v>
      </c>
      <c r="F850" s="257">
        <f t="shared" si="74"/>
        <v>1411.0900000000001</v>
      </c>
      <c r="G850" s="258"/>
      <c r="H850" s="258"/>
    </row>
    <row r="851" spans="1:8" x14ac:dyDescent="0.25">
      <c r="A851" s="253"/>
      <c r="B851" s="254" t="s">
        <v>44</v>
      </c>
      <c r="C851" s="255" t="s">
        <v>26</v>
      </c>
      <c r="D851" s="256">
        <v>379.4</v>
      </c>
      <c r="E851" s="256">
        <f>E858</f>
        <v>5.3</v>
      </c>
      <c r="F851" s="257">
        <f t="shared" si="74"/>
        <v>384.7</v>
      </c>
      <c r="G851" s="258"/>
      <c r="H851" s="258"/>
    </row>
    <row r="852" spans="1:8" x14ac:dyDescent="0.25">
      <c r="A852" s="253"/>
      <c r="B852" s="65" t="s">
        <v>261</v>
      </c>
      <c r="C852" s="255" t="s">
        <v>91</v>
      </c>
      <c r="D852" s="256">
        <v>-14.66</v>
      </c>
      <c r="E852" s="256">
        <f>E854+E859</f>
        <v>-0.15</v>
      </c>
      <c r="F852" s="257">
        <f t="shared" si="74"/>
        <v>-14.81</v>
      </c>
      <c r="G852" s="258"/>
      <c r="H852" s="258"/>
    </row>
    <row r="853" spans="1:8" x14ac:dyDescent="0.25">
      <c r="A853" s="53"/>
      <c r="B853" s="65" t="s">
        <v>192</v>
      </c>
      <c r="C853" s="218" t="s">
        <v>193</v>
      </c>
      <c r="D853" s="56">
        <v>610.4</v>
      </c>
      <c r="E853" s="56">
        <f>E854</f>
        <v>-0.09</v>
      </c>
      <c r="F853" s="222">
        <f t="shared" si="74"/>
        <v>610.30999999999995</v>
      </c>
      <c r="G853" s="252"/>
      <c r="H853" s="252"/>
    </row>
    <row r="854" spans="1:8" x14ac:dyDescent="0.25">
      <c r="A854" s="58"/>
      <c r="B854" s="65" t="s">
        <v>261</v>
      </c>
      <c r="C854" s="218" t="s">
        <v>91</v>
      </c>
      <c r="D854" s="56">
        <f>D855</f>
        <v>0</v>
      </c>
      <c r="E854" s="56">
        <f>E855</f>
        <v>-0.09</v>
      </c>
      <c r="F854" s="222">
        <f t="shared" si="74"/>
        <v>-0.09</v>
      </c>
      <c r="G854" s="252"/>
      <c r="H854" s="252"/>
    </row>
    <row r="855" spans="1:8" ht="25.5" x14ac:dyDescent="0.25">
      <c r="A855" s="58"/>
      <c r="B855" s="59" t="s">
        <v>262</v>
      </c>
      <c r="C855" s="220" t="s">
        <v>263</v>
      </c>
      <c r="D855" s="61">
        <v>0</v>
      </c>
      <c r="E855" s="89">
        <v>-0.09</v>
      </c>
      <c r="F855" s="113">
        <f t="shared" si="74"/>
        <v>-0.09</v>
      </c>
      <c r="G855" s="245"/>
      <c r="H855" s="245"/>
    </row>
    <row r="856" spans="1:8" ht="27" x14ac:dyDescent="0.25">
      <c r="A856" s="53"/>
      <c r="B856" s="65" t="s">
        <v>78</v>
      </c>
      <c r="C856" s="218" t="s">
        <v>265</v>
      </c>
      <c r="D856" s="56">
        <v>795.54</v>
      </c>
      <c r="E856" s="56">
        <f>E857+E859</f>
        <v>5.24</v>
      </c>
      <c r="F856" s="222">
        <f t="shared" si="74"/>
        <v>800.78</v>
      </c>
      <c r="G856" s="252"/>
      <c r="H856" s="252"/>
    </row>
    <row r="857" spans="1:8" x14ac:dyDescent="0.25">
      <c r="A857" s="53"/>
      <c r="B857" s="65" t="s">
        <v>25</v>
      </c>
      <c r="C857" s="218" t="s">
        <v>26</v>
      </c>
      <c r="D857" s="56">
        <v>313.8</v>
      </c>
      <c r="E857" s="56">
        <f>E858</f>
        <v>5.3</v>
      </c>
      <c r="F857" s="222">
        <f>D857+E857</f>
        <v>319.10000000000002</v>
      </c>
      <c r="G857" s="252"/>
      <c r="H857" s="252"/>
    </row>
    <row r="858" spans="1:8" x14ac:dyDescent="0.25">
      <c r="A858" s="58"/>
      <c r="B858" s="59" t="s">
        <v>39</v>
      </c>
      <c r="C858" s="220" t="s">
        <v>266</v>
      </c>
      <c r="D858" s="61">
        <v>0</v>
      </c>
      <c r="E858" s="61">
        <v>5.3</v>
      </c>
      <c r="F858" s="113">
        <f>SUM(D858:E858)</f>
        <v>5.3</v>
      </c>
      <c r="G858" s="245"/>
      <c r="H858" s="245"/>
    </row>
    <row r="859" spans="1:8" x14ac:dyDescent="0.25">
      <c r="A859" s="58"/>
      <c r="B859" s="65" t="s">
        <v>261</v>
      </c>
      <c r="C859" s="218" t="s">
        <v>91</v>
      </c>
      <c r="D859" s="56">
        <f>D860</f>
        <v>-14.66</v>
      </c>
      <c r="E859" s="56">
        <f>E860</f>
        <v>-0.06</v>
      </c>
      <c r="F859" s="222">
        <f>SUM(D859:E859)</f>
        <v>-14.72</v>
      </c>
      <c r="G859" s="252"/>
      <c r="H859" s="252"/>
    </row>
    <row r="860" spans="1:8" ht="25.5" x14ac:dyDescent="0.25">
      <c r="A860" s="58"/>
      <c r="B860" s="59" t="s">
        <v>262</v>
      </c>
      <c r="C860" s="220" t="s">
        <v>263</v>
      </c>
      <c r="D860" s="61">
        <v>-14.66</v>
      </c>
      <c r="E860" s="89">
        <v>-0.06</v>
      </c>
      <c r="F860" s="113">
        <f>SUM(D860:E860)</f>
        <v>-14.72</v>
      </c>
      <c r="G860" s="245"/>
      <c r="H860" s="245"/>
    </row>
    <row r="861" spans="1:8" x14ac:dyDescent="0.25">
      <c r="A861" s="42"/>
      <c r="B861" s="77" t="s">
        <v>29</v>
      </c>
      <c r="C861" s="78">
        <v>65.02</v>
      </c>
      <c r="D861" s="46">
        <v>4373.88</v>
      </c>
      <c r="E861" s="46">
        <f>E863</f>
        <v>11.26</v>
      </c>
      <c r="F861" s="217">
        <f>SUM(D861:E861)</f>
        <v>4385.1400000000003</v>
      </c>
      <c r="G861" s="250"/>
      <c r="H861" s="250"/>
    </row>
    <row r="862" spans="1:8" x14ac:dyDescent="0.25">
      <c r="A862" s="91"/>
      <c r="B862" s="65" t="s">
        <v>57</v>
      </c>
      <c r="C862" s="144" t="s">
        <v>58</v>
      </c>
      <c r="D862" s="56">
        <v>695.03</v>
      </c>
      <c r="E862" s="166">
        <f>E863</f>
        <v>11.26</v>
      </c>
      <c r="F862" s="166">
        <f>SUM(D862:E862)</f>
        <v>706.29</v>
      </c>
      <c r="G862" s="125"/>
      <c r="H862" s="251"/>
    </row>
    <row r="863" spans="1:8" x14ac:dyDescent="0.25">
      <c r="A863" s="53"/>
      <c r="B863" s="65" t="s">
        <v>267</v>
      </c>
      <c r="C863" s="144" t="s">
        <v>268</v>
      </c>
      <c r="D863" s="56">
        <v>2481.4</v>
      </c>
      <c r="E863" s="56">
        <f>E864</f>
        <v>11.26</v>
      </c>
      <c r="F863" s="222">
        <f>D863+E863</f>
        <v>2492.6600000000003</v>
      </c>
      <c r="G863" s="252"/>
      <c r="H863" s="252"/>
    </row>
    <row r="864" spans="1:8" x14ac:dyDescent="0.25">
      <c r="A864" s="53"/>
      <c r="B864" s="65" t="s">
        <v>57</v>
      </c>
      <c r="C864" s="144" t="s">
        <v>58</v>
      </c>
      <c r="D864" s="56">
        <v>40</v>
      </c>
      <c r="E864" s="56">
        <f>E865</f>
        <v>11.26</v>
      </c>
      <c r="F864" s="222">
        <f>D864+E864</f>
        <v>51.26</v>
      </c>
      <c r="G864" s="252"/>
      <c r="H864" s="252"/>
    </row>
    <row r="865" spans="1:8" ht="25.5" x14ac:dyDescent="0.25">
      <c r="A865" s="58"/>
      <c r="B865" s="59" t="s">
        <v>269</v>
      </c>
      <c r="C865" s="149" t="s">
        <v>243</v>
      </c>
      <c r="D865" s="61">
        <v>35</v>
      </c>
      <c r="E865" s="61">
        <v>11.26</v>
      </c>
      <c r="F865" s="113">
        <f>SUM(D865:E865)</f>
        <v>46.26</v>
      </c>
      <c r="G865" s="245"/>
      <c r="H865" s="245"/>
    </row>
    <row r="866" spans="1:8" x14ac:dyDescent="0.25">
      <c r="A866" s="42"/>
      <c r="B866" s="77" t="s">
        <v>83</v>
      </c>
      <c r="C866" s="78" t="s">
        <v>270</v>
      </c>
      <c r="D866" s="46">
        <v>1600.4</v>
      </c>
      <c r="E866" s="46">
        <f>E867</f>
        <v>-0.15</v>
      </c>
      <c r="F866" s="217">
        <f>SUM(D866:E866)</f>
        <v>1600.25</v>
      </c>
      <c r="G866" s="245"/>
      <c r="H866" s="245"/>
    </row>
    <row r="867" spans="1:8" x14ac:dyDescent="0.25">
      <c r="A867" s="53"/>
      <c r="B867" s="65" t="s">
        <v>84</v>
      </c>
      <c r="C867" s="144" t="s">
        <v>271</v>
      </c>
      <c r="D867" s="56">
        <v>1345.4</v>
      </c>
      <c r="E867" s="56">
        <f>E868</f>
        <v>-0.15</v>
      </c>
      <c r="F867" s="222">
        <f>SUM(D867:E867)</f>
        <v>1345.25</v>
      </c>
      <c r="G867" s="245"/>
      <c r="H867" s="245"/>
    </row>
    <row r="868" spans="1:8" x14ac:dyDescent="0.25">
      <c r="A868" s="58"/>
      <c r="B868" s="65" t="s">
        <v>261</v>
      </c>
      <c r="C868" s="218" t="s">
        <v>91</v>
      </c>
      <c r="D868" s="61">
        <f>D869</f>
        <v>0</v>
      </c>
      <c r="E868" s="61">
        <f t="shared" ref="E868:F868" si="75">E869</f>
        <v>-0.15</v>
      </c>
      <c r="F868" s="61">
        <f t="shared" si="75"/>
        <v>-0.15</v>
      </c>
      <c r="G868" s="245"/>
      <c r="H868" s="245"/>
    </row>
    <row r="869" spans="1:8" ht="25.5" x14ac:dyDescent="0.25">
      <c r="A869" s="58"/>
      <c r="B869" s="59" t="s">
        <v>262</v>
      </c>
      <c r="C869" s="220" t="s">
        <v>263</v>
      </c>
      <c r="D869" s="61">
        <v>0</v>
      </c>
      <c r="E869" s="195">
        <v>-0.15</v>
      </c>
      <c r="F869" s="113">
        <f>D869+E869</f>
        <v>-0.15</v>
      </c>
      <c r="G869" s="245"/>
      <c r="H869" s="245"/>
    </row>
    <row r="870" spans="1:8" x14ac:dyDescent="0.25">
      <c r="A870" s="42"/>
      <c r="B870" s="77" t="s">
        <v>272</v>
      </c>
      <c r="C870" s="211" t="s">
        <v>273</v>
      </c>
      <c r="D870" s="46">
        <v>4956.72</v>
      </c>
      <c r="E870" s="46">
        <f>E871+E874</f>
        <v>-10.950000000000001</v>
      </c>
      <c r="F870" s="46">
        <f>D870+E870</f>
        <v>4945.7700000000004</v>
      </c>
      <c r="G870" s="247"/>
      <c r="H870" s="250"/>
    </row>
    <row r="871" spans="1:8" x14ac:dyDescent="0.25">
      <c r="A871" s="53"/>
      <c r="B871" s="65" t="s">
        <v>51</v>
      </c>
      <c r="C871" s="218" t="s">
        <v>274</v>
      </c>
      <c r="D871" s="56">
        <v>4269.22</v>
      </c>
      <c r="E871" s="56">
        <f>E872</f>
        <v>-10.89</v>
      </c>
      <c r="F871" s="222">
        <f>D871+E871</f>
        <v>4258.33</v>
      </c>
      <c r="G871" s="252"/>
      <c r="H871" s="252"/>
    </row>
    <row r="872" spans="1:8" x14ac:dyDescent="0.25">
      <c r="A872" s="53"/>
      <c r="B872" s="65" t="s">
        <v>261</v>
      </c>
      <c r="C872" s="218" t="s">
        <v>91</v>
      </c>
      <c r="D872" s="56">
        <v>0</v>
      </c>
      <c r="E872" s="56">
        <f>E873</f>
        <v>-10.89</v>
      </c>
      <c r="F872" s="56">
        <f>D872+E872</f>
        <v>-10.89</v>
      </c>
      <c r="G872" s="132"/>
      <c r="H872" s="132"/>
    </row>
    <row r="873" spans="1:8" ht="25.5" x14ac:dyDescent="0.25">
      <c r="A873" s="58"/>
      <c r="B873" s="59" t="s">
        <v>262</v>
      </c>
      <c r="C873" s="220" t="s">
        <v>263</v>
      </c>
      <c r="D873" s="61">
        <v>0</v>
      </c>
      <c r="E873" s="89">
        <v>-10.89</v>
      </c>
      <c r="F873" s="113">
        <f>SUM(D873:E873)</f>
        <v>-10.89</v>
      </c>
      <c r="G873" s="245"/>
      <c r="H873" s="245"/>
    </row>
    <row r="874" spans="1:8" x14ac:dyDescent="0.25">
      <c r="A874" s="53"/>
      <c r="B874" s="65" t="s">
        <v>275</v>
      </c>
      <c r="C874" s="218" t="s">
        <v>198</v>
      </c>
      <c r="D874" s="56">
        <v>487.5</v>
      </c>
      <c r="E874" s="115">
        <f>E875</f>
        <v>-0.06</v>
      </c>
      <c r="F874" s="222">
        <f>SUM(D874:E874)</f>
        <v>487.44</v>
      </c>
      <c r="G874" s="245"/>
      <c r="H874" s="245"/>
    </row>
    <row r="875" spans="1:8" x14ac:dyDescent="0.25">
      <c r="A875" s="58"/>
      <c r="B875" s="65" t="s">
        <v>261</v>
      </c>
      <c r="C875" s="218" t="s">
        <v>91</v>
      </c>
      <c r="D875" s="56">
        <v>0</v>
      </c>
      <c r="E875" s="89">
        <f>E876</f>
        <v>-0.06</v>
      </c>
      <c r="F875" s="113">
        <f>SUM(D875:E875)</f>
        <v>-0.06</v>
      </c>
      <c r="G875" s="245"/>
      <c r="H875" s="245"/>
    </row>
    <row r="876" spans="1:8" ht="25.5" x14ac:dyDescent="0.25">
      <c r="A876" s="58"/>
      <c r="B876" s="59" t="s">
        <v>262</v>
      </c>
      <c r="C876" s="220" t="s">
        <v>263</v>
      </c>
      <c r="D876" s="61">
        <v>0</v>
      </c>
      <c r="E876" s="89">
        <v>-0.06</v>
      </c>
      <c r="F876" s="113">
        <f>SUM(D876:E876)</f>
        <v>-0.06</v>
      </c>
      <c r="G876" s="259">
        <f>E876+E873+E860+E855+E849+E869</f>
        <v>-13.920000000000002</v>
      </c>
      <c r="H876" s="245"/>
    </row>
    <row r="877" spans="1:8" x14ac:dyDescent="0.25">
      <c r="A877" s="42"/>
      <c r="B877" s="77" t="s">
        <v>143</v>
      </c>
      <c r="C877" s="211" t="s">
        <v>144</v>
      </c>
      <c r="D877" s="191">
        <v>7324.24</v>
      </c>
      <c r="E877" s="191">
        <f>E878</f>
        <v>108.8</v>
      </c>
      <c r="F877" s="192">
        <f>D877+E877</f>
        <v>7433.04</v>
      </c>
      <c r="G877" s="259"/>
      <c r="H877" s="245"/>
    </row>
    <row r="878" spans="1:8" x14ac:dyDescent="0.25">
      <c r="A878" s="53"/>
      <c r="B878" s="65" t="s">
        <v>57</v>
      </c>
      <c r="C878" s="218" t="s">
        <v>58</v>
      </c>
      <c r="D878" s="56">
        <v>491.45</v>
      </c>
      <c r="E878" s="193">
        <f>E879</f>
        <v>108.8</v>
      </c>
      <c r="F878" s="194">
        <f t="shared" ref="F878:F881" si="76">D878+E878</f>
        <v>600.25</v>
      </c>
      <c r="G878" s="259"/>
      <c r="H878" s="245"/>
    </row>
    <row r="879" spans="1:8" x14ac:dyDescent="0.25">
      <c r="A879" s="53"/>
      <c r="B879" s="65" t="s">
        <v>276</v>
      </c>
      <c r="C879" s="218" t="s">
        <v>277</v>
      </c>
      <c r="D879" s="56">
        <v>6600.89</v>
      </c>
      <c r="E879" s="193">
        <f>E880</f>
        <v>108.8</v>
      </c>
      <c r="F879" s="194">
        <f t="shared" si="76"/>
        <v>6709.6900000000005</v>
      </c>
      <c r="G879" s="259"/>
      <c r="H879" s="245"/>
    </row>
    <row r="880" spans="1:8" x14ac:dyDescent="0.25">
      <c r="A880" s="58"/>
      <c r="B880" s="65" t="s">
        <v>57</v>
      </c>
      <c r="C880" s="218" t="s">
        <v>58</v>
      </c>
      <c r="D880" s="56">
        <v>37</v>
      </c>
      <c r="E880" s="193">
        <f>E881</f>
        <v>108.8</v>
      </c>
      <c r="F880" s="194">
        <f t="shared" si="76"/>
        <v>145.80000000000001</v>
      </c>
      <c r="G880" s="259"/>
      <c r="H880" s="245"/>
    </row>
    <row r="881" spans="1:8" ht="38.25" x14ac:dyDescent="0.25">
      <c r="A881" s="58"/>
      <c r="B881" s="59" t="s">
        <v>278</v>
      </c>
      <c r="C881" s="220" t="s">
        <v>279</v>
      </c>
      <c r="D881" s="61">
        <v>15</v>
      </c>
      <c r="E881" s="195">
        <v>108.8</v>
      </c>
      <c r="F881" s="196">
        <f t="shared" si="76"/>
        <v>123.8</v>
      </c>
      <c r="G881" s="259"/>
      <c r="H881" s="245"/>
    </row>
    <row r="882" spans="1:8" x14ac:dyDescent="0.25">
      <c r="A882" s="58"/>
      <c r="B882" s="59"/>
      <c r="C882" s="220"/>
      <c r="D882" s="61"/>
      <c r="E882" s="260"/>
      <c r="F882" s="113"/>
      <c r="G882" s="245"/>
      <c r="H882" s="245"/>
    </row>
    <row r="884" spans="1:8" x14ac:dyDescent="0.25">
      <c r="A884" s="161"/>
      <c r="B884" s="162" t="s">
        <v>94</v>
      </c>
      <c r="C884" s="161"/>
      <c r="D884" s="161"/>
      <c r="E884" s="161" t="s">
        <v>95</v>
      </c>
      <c r="F884" s="161"/>
      <c r="G884" s="161"/>
    </row>
    <row r="885" spans="1:8" x14ac:dyDescent="0.25">
      <c r="A885" s="161"/>
      <c r="B885" s="162" t="s">
        <v>280</v>
      </c>
      <c r="C885" s="161"/>
      <c r="D885" s="161"/>
      <c r="E885" s="161" t="s">
        <v>97</v>
      </c>
      <c r="F885" s="161"/>
      <c r="G885" s="161"/>
    </row>
    <row r="886" spans="1:8" x14ac:dyDescent="0.25">
      <c r="A886" s="161"/>
      <c r="B886" s="162"/>
      <c r="C886" s="161"/>
      <c r="D886" s="161"/>
      <c r="E886" s="161" t="s">
        <v>98</v>
      </c>
      <c r="F886" s="161"/>
      <c r="G886" s="161"/>
    </row>
    <row r="943" spans="1:5" ht="15.75" x14ac:dyDescent="0.25">
      <c r="A943" s="1" t="s">
        <v>0</v>
      </c>
      <c r="B943" s="1"/>
      <c r="C943" s="2"/>
      <c r="D943" s="2" t="s">
        <v>281</v>
      </c>
      <c r="E943" s="2"/>
    </row>
    <row r="944" spans="1:5" ht="15.75" x14ac:dyDescent="0.25">
      <c r="A944" s="1" t="s">
        <v>2</v>
      </c>
      <c r="B944" s="1"/>
      <c r="C944" s="2"/>
    </row>
    <row r="945" spans="1:8" ht="15.75" x14ac:dyDescent="0.25">
      <c r="A945" s="1" t="s">
        <v>3</v>
      </c>
      <c r="B945" s="1"/>
      <c r="C945" s="2"/>
      <c r="D945" s="2"/>
      <c r="E945" s="2"/>
    </row>
    <row r="946" spans="1:8" ht="34.5" customHeight="1" x14ac:dyDescent="0.25">
      <c r="A946" s="4" t="s">
        <v>4</v>
      </c>
      <c r="B946" s="4"/>
      <c r="C946" s="4"/>
      <c r="D946" s="4"/>
      <c r="E946" s="4"/>
      <c r="F946" s="4"/>
      <c r="G946" s="4"/>
      <c r="H946" s="4"/>
    </row>
    <row r="947" spans="1:8" ht="23.25" customHeight="1" x14ac:dyDescent="0.3">
      <c r="A947" s="2"/>
      <c r="B947" s="5"/>
      <c r="C947" s="6"/>
      <c r="D947" s="6"/>
      <c r="E947" s="6"/>
      <c r="G947" t="s">
        <v>202</v>
      </c>
      <c r="H947" s="6" t="s">
        <v>5</v>
      </c>
    </row>
    <row r="948" spans="1:8" ht="42" customHeight="1" x14ac:dyDescent="0.25">
      <c r="A948" s="7" t="s">
        <v>6</v>
      </c>
      <c r="B948" s="9" t="s">
        <v>7</v>
      </c>
      <c r="C948" s="9" t="s">
        <v>8</v>
      </c>
      <c r="D948" s="11" t="s">
        <v>282</v>
      </c>
      <c r="E948" s="11" t="s">
        <v>246</v>
      </c>
      <c r="F948" s="11" t="s">
        <v>164</v>
      </c>
      <c r="G948" s="11" t="s">
        <v>10</v>
      </c>
      <c r="H948" s="10" t="s">
        <v>283</v>
      </c>
    </row>
    <row r="949" spans="1:8" x14ac:dyDescent="0.25">
      <c r="A949" s="12" t="s">
        <v>12</v>
      </c>
      <c r="B949" s="261" t="s">
        <v>13</v>
      </c>
      <c r="C949" s="14">
        <v>102</v>
      </c>
      <c r="D949" s="15">
        <v>28972.84</v>
      </c>
      <c r="E949" s="16">
        <f>E951+E953+E955+E958</f>
        <v>201.69</v>
      </c>
      <c r="F949" s="16">
        <f>F951+F953+F955+F958</f>
        <v>-18.399999999999999</v>
      </c>
      <c r="G949" s="16">
        <f>G951+G953+G955+G958</f>
        <v>0</v>
      </c>
      <c r="H949" s="171">
        <f>SUM(D949:G949)</f>
        <v>29156.129999999997</v>
      </c>
    </row>
    <row r="950" spans="1:8" x14ac:dyDescent="0.25">
      <c r="A950" s="12"/>
      <c r="B950" s="235"/>
      <c r="C950" s="13"/>
      <c r="D950" s="236"/>
      <c r="E950" s="237"/>
      <c r="F950" s="262"/>
      <c r="G950" s="263"/>
      <c r="H950" s="170"/>
    </row>
    <row r="951" spans="1:8" x14ac:dyDescent="0.25">
      <c r="A951" s="239"/>
      <c r="B951" s="264" t="s">
        <v>284</v>
      </c>
      <c r="C951" s="265" t="s">
        <v>285</v>
      </c>
      <c r="D951" s="266">
        <v>1702.95</v>
      </c>
      <c r="E951" s="267">
        <f>E952</f>
        <v>64.900000000000006</v>
      </c>
      <c r="F951" s="267">
        <f>F952</f>
        <v>-18.399999999999999</v>
      </c>
      <c r="G951" s="268"/>
      <c r="H951" s="268">
        <f t="shared" ref="H951:H956" si="77">SUM(D951:G951)</f>
        <v>1749.45</v>
      </c>
    </row>
    <row r="952" spans="1:8" x14ac:dyDescent="0.25">
      <c r="A952" s="104"/>
      <c r="B952" s="163" t="s">
        <v>286</v>
      </c>
      <c r="C952" s="81" t="s">
        <v>287</v>
      </c>
      <c r="D952" s="269">
        <v>323.27</v>
      </c>
      <c r="E952" s="270">
        <v>64.900000000000006</v>
      </c>
      <c r="F952" s="271">
        <v>-18.399999999999999</v>
      </c>
      <c r="G952" s="271"/>
      <c r="H952" s="271">
        <f t="shared" si="77"/>
        <v>369.77</v>
      </c>
    </row>
    <row r="953" spans="1:8" x14ac:dyDescent="0.25">
      <c r="A953" s="239"/>
      <c r="B953" s="264" t="s">
        <v>112</v>
      </c>
      <c r="C953" s="265">
        <v>30.02</v>
      </c>
      <c r="D953" s="266">
        <v>660.86</v>
      </c>
      <c r="E953" s="267">
        <f>E954</f>
        <v>-150</v>
      </c>
      <c r="F953" s="268"/>
      <c r="G953" s="268"/>
      <c r="H953" s="268">
        <f t="shared" si="77"/>
        <v>510.86</v>
      </c>
    </row>
    <row r="954" spans="1:8" ht="18" customHeight="1" x14ac:dyDescent="0.25">
      <c r="A954" s="104"/>
      <c r="B954" s="163" t="s">
        <v>248</v>
      </c>
      <c r="C954" s="81" t="s">
        <v>114</v>
      </c>
      <c r="D954" s="269">
        <v>660.86</v>
      </c>
      <c r="E954" s="270">
        <v>-150</v>
      </c>
      <c r="F954" s="271"/>
      <c r="G954" s="271"/>
      <c r="H954" s="271">
        <f t="shared" si="77"/>
        <v>510.86</v>
      </c>
    </row>
    <row r="955" spans="1:8" x14ac:dyDescent="0.25">
      <c r="A955" s="18"/>
      <c r="B955" s="264" t="s">
        <v>288</v>
      </c>
      <c r="C955" s="265" t="s">
        <v>289</v>
      </c>
      <c r="D955" s="266">
        <v>100.01</v>
      </c>
      <c r="E955" s="267">
        <f>E956</f>
        <v>150</v>
      </c>
      <c r="F955" s="268"/>
      <c r="G955" s="268"/>
      <c r="H955" s="268">
        <f t="shared" si="77"/>
        <v>250.01</v>
      </c>
    </row>
    <row r="956" spans="1:8" x14ac:dyDescent="0.25">
      <c r="A956" s="104"/>
      <c r="B956" s="163" t="s">
        <v>117</v>
      </c>
      <c r="C956" s="81" t="s">
        <v>118</v>
      </c>
      <c r="D956" s="269">
        <v>100.01</v>
      </c>
      <c r="E956" s="270">
        <v>150</v>
      </c>
      <c r="F956" s="271"/>
      <c r="G956" s="271"/>
      <c r="H956" s="271">
        <f t="shared" si="77"/>
        <v>250.01</v>
      </c>
    </row>
    <row r="957" spans="1:8" x14ac:dyDescent="0.25">
      <c r="A957" s="104"/>
      <c r="B957" s="163"/>
      <c r="C957" s="81"/>
      <c r="D957" s="269"/>
      <c r="E957" s="270"/>
      <c r="F957" s="271"/>
      <c r="G957" s="271"/>
      <c r="H957" s="271"/>
    </row>
    <row r="958" spans="1:8" x14ac:dyDescent="0.25">
      <c r="A958" s="18"/>
      <c r="B958" s="264" t="s">
        <v>16</v>
      </c>
      <c r="C958" s="265">
        <v>39.020000000000003</v>
      </c>
      <c r="D958" s="188">
        <f>D959</f>
        <v>23.18</v>
      </c>
      <c r="E958" s="188">
        <f t="shared" ref="E958:H958" si="78">E959</f>
        <v>136.79</v>
      </c>
      <c r="F958" s="188">
        <f t="shared" si="78"/>
        <v>0</v>
      </c>
      <c r="G958" s="188">
        <f t="shared" si="78"/>
        <v>0</v>
      </c>
      <c r="H958" s="188">
        <f t="shared" si="78"/>
        <v>159.97</v>
      </c>
    </row>
    <row r="959" spans="1:8" x14ac:dyDescent="0.25">
      <c r="A959" s="104"/>
      <c r="B959" s="163" t="s">
        <v>17</v>
      </c>
      <c r="C959" s="30" t="s">
        <v>68</v>
      </c>
      <c r="D959" s="32">
        <v>23.18</v>
      </c>
      <c r="E959" s="33">
        <v>136.79</v>
      </c>
      <c r="F959" s="113"/>
      <c r="G959" s="113"/>
      <c r="H959" s="34">
        <f>SUM(D959:G959)</f>
        <v>159.97</v>
      </c>
    </row>
    <row r="960" spans="1:8" x14ac:dyDescent="0.25">
      <c r="A960" s="18"/>
      <c r="B960" s="264"/>
      <c r="C960" s="20"/>
      <c r="D960" s="272"/>
      <c r="E960" s="273"/>
      <c r="F960" s="241"/>
      <c r="G960" s="241"/>
      <c r="H960" s="274"/>
    </row>
    <row r="961" spans="1:8" x14ac:dyDescent="0.25">
      <c r="A961" s="275"/>
      <c r="B961" s="276"/>
      <c r="C961" s="277"/>
      <c r="D961" s="278"/>
      <c r="E961" s="279"/>
      <c r="F961" s="279"/>
      <c r="G961" s="279"/>
      <c r="H961" s="170"/>
    </row>
    <row r="962" spans="1:8" x14ac:dyDescent="0.25">
      <c r="A962" s="35"/>
      <c r="B962" s="36"/>
      <c r="C962" s="2"/>
      <c r="D962" s="37"/>
      <c r="E962" s="38"/>
      <c r="F962" s="38"/>
      <c r="G962" s="38"/>
      <c r="H962" s="238"/>
    </row>
    <row r="963" spans="1:8" x14ac:dyDescent="0.25">
      <c r="A963" s="198"/>
      <c r="B963" s="199"/>
      <c r="C963" s="200"/>
      <c r="D963" s="201"/>
      <c r="E963" s="201"/>
      <c r="F963" s="201"/>
      <c r="G963" s="201"/>
    </row>
    <row r="964" spans="1:8" ht="42.75" customHeight="1" x14ac:dyDescent="0.25">
      <c r="A964" s="39" t="s">
        <v>18</v>
      </c>
      <c r="B964" s="40" t="s">
        <v>19</v>
      </c>
      <c r="C964" s="41" t="s">
        <v>8</v>
      </c>
      <c r="D964" s="246" t="s">
        <v>282</v>
      </c>
      <c r="E964" s="246" t="s">
        <v>246</v>
      </c>
      <c r="F964" s="246" t="s">
        <v>164</v>
      </c>
      <c r="G964" s="246" t="s">
        <v>10</v>
      </c>
      <c r="H964" s="10" t="s">
        <v>283</v>
      </c>
    </row>
    <row r="965" spans="1:8" ht="19.5" customHeight="1" x14ac:dyDescent="0.25">
      <c r="A965" s="39"/>
      <c r="B965" s="40" t="s">
        <v>20</v>
      </c>
      <c r="C965" s="47">
        <v>5002</v>
      </c>
      <c r="D965" s="51">
        <v>32410.58</v>
      </c>
      <c r="E965" s="46">
        <f>E969+E985+E989+E993+E1009+E1020+E1025+E1034</f>
        <v>201.69</v>
      </c>
      <c r="F965" s="46">
        <f>F969+F985+F989+F993+F1009+F1020+F1025</f>
        <v>-18.399999999999999</v>
      </c>
      <c r="G965" s="46">
        <f>G969+G985+G989+G993+G1009+G1020+G1025</f>
        <v>0</v>
      </c>
      <c r="H965" s="49">
        <f>D965+E965+F965+G965</f>
        <v>32593.87</v>
      </c>
    </row>
    <row r="966" spans="1:8" ht="19.5" customHeight="1" x14ac:dyDescent="0.25">
      <c r="A966" s="39"/>
      <c r="B966" s="40" t="s">
        <v>21</v>
      </c>
      <c r="C966" s="47">
        <v>9802</v>
      </c>
      <c r="D966" s="48">
        <v>-3437.74</v>
      </c>
      <c r="E966" s="49"/>
      <c r="F966" s="48"/>
      <c r="G966" s="57"/>
      <c r="H966" s="48">
        <f>D966</f>
        <v>-3437.74</v>
      </c>
    </row>
    <row r="967" spans="1:8" ht="19.5" customHeight="1" x14ac:dyDescent="0.25">
      <c r="A967" s="39"/>
      <c r="B967" s="40" t="s">
        <v>22</v>
      </c>
      <c r="C967" s="47"/>
      <c r="D967" s="51">
        <f>D965+D966</f>
        <v>28972.840000000004</v>
      </c>
      <c r="E967" s="49"/>
      <c r="F967" s="48"/>
      <c r="G967" s="57"/>
      <c r="H967" s="49">
        <f>SUM(H965:H966)</f>
        <v>29156.129999999997</v>
      </c>
    </row>
    <row r="968" spans="1:8" ht="19.5" customHeight="1" x14ac:dyDescent="0.25">
      <c r="A968" s="39"/>
      <c r="B968" s="40"/>
      <c r="C968" s="47"/>
      <c r="D968" s="249"/>
      <c r="E968" s="184"/>
      <c r="F968" s="175"/>
      <c r="G968" s="246"/>
      <c r="H968" s="10"/>
    </row>
    <row r="969" spans="1:8" x14ac:dyDescent="0.25">
      <c r="A969" s="42"/>
      <c r="B969" s="77" t="s">
        <v>207</v>
      </c>
      <c r="C969" s="211" t="s">
        <v>254</v>
      </c>
      <c r="D969" s="46">
        <v>7113.64</v>
      </c>
      <c r="E969" s="46">
        <f>E974+E983+E977+E981</f>
        <v>37.080000000000005</v>
      </c>
      <c r="F969" s="46">
        <f>F974+F983+F977+F981</f>
        <v>-10.4</v>
      </c>
      <c r="G969" s="46">
        <f>G974+G983+G977+G981</f>
        <v>0</v>
      </c>
      <c r="H969" s="217">
        <f>SUM(D969:G969)</f>
        <v>7140.3200000000006</v>
      </c>
    </row>
    <row r="970" spans="1:8" x14ac:dyDescent="0.25">
      <c r="A970" s="91"/>
      <c r="B970" s="212" t="s">
        <v>30</v>
      </c>
      <c r="C970" s="213" t="s">
        <v>31</v>
      </c>
      <c r="D970" s="166">
        <v>4869.3999999999996</v>
      </c>
      <c r="E970" s="166">
        <f>E974</f>
        <v>30.05</v>
      </c>
      <c r="F970" s="214"/>
      <c r="G970" s="214"/>
      <c r="H970" s="214">
        <f>SUM(D970:G970)</f>
        <v>4899.45</v>
      </c>
    </row>
    <row r="971" spans="1:8" x14ac:dyDescent="0.25">
      <c r="A971" s="91"/>
      <c r="B971" s="212" t="s">
        <v>25</v>
      </c>
      <c r="C971" s="213" t="s">
        <v>26</v>
      </c>
      <c r="D971" s="166">
        <v>1806.04</v>
      </c>
      <c r="E971" s="166">
        <f>E977</f>
        <v>25.8</v>
      </c>
      <c r="F971" s="166">
        <f t="shared" ref="F971:G971" si="79">F977</f>
        <v>-10.4</v>
      </c>
      <c r="G971" s="166">
        <f t="shared" si="79"/>
        <v>0</v>
      </c>
      <c r="H971" s="214">
        <f>SUM(D971:G971)</f>
        <v>1821.4399999999998</v>
      </c>
    </row>
    <row r="972" spans="1:8" x14ac:dyDescent="0.25">
      <c r="A972" s="91"/>
      <c r="B972" s="212" t="s">
        <v>27</v>
      </c>
      <c r="C972" s="213" t="s">
        <v>230</v>
      </c>
      <c r="D972" s="166">
        <v>188.2</v>
      </c>
      <c r="E972" s="166">
        <f>E981</f>
        <v>-15.4</v>
      </c>
      <c r="F972" s="214"/>
      <c r="G972" s="214"/>
      <c r="H972" s="214">
        <f>SUM(D972:G972)</f>
        <v>172.79999999999998</v>
      </c>
    </row>
    <row r="973" spans="1:8" x14ac:dyDescent="0.25">
      <c r="A973" s="91"/>
      <c r="B973" s="212" t="s">
        <v>71</v>
      </c>
      <c r="C973" s="213" t="s">
        <v>91</v>
      </c>
      <c r="D973" s="166">
        <v>0</v>
      </c>
      <c r="E973" s="166">
        <f>E983</f>
        <v>-3.37</v>
      </c>
      <c r="F973" s="214"/>
      <c r="G973" s="214"/>
      <c r="H973" s="214">
        <f>SUM(D973:G973)</f>
        <v>-3.37</v>
      </c>
    </row>
    <row r="974" spans="1:8" x14ac:dyDescent="0.25">
      <c r="A974" s="53"/>
      <c r="B974" s="65" t="s">
        <v>30</v>
      </c>
      <c r="C974" s="218" t="s">
        <v>31</v>
      </c>
      <c r="D974" s="56">
        <v>4869</v>
      </c>
      <c r="E974" s="56">
        <f>E975</f>
        <v>30.05</v>
      </c>
      <c r="F974" s="222"/>
      <c r="G974" s="222"/>
      <c r="H974" s="222">
        <f>D974+E974</f>
        <v>4899.05</v>
      </c>
    </row>
    <row r="975" spans="1:8" x14ac:dyDescent="0.25">
      <c r="A975" s="53"/>
      <c r="B975" s="65" t="s">
        <v>199</v>
      </c>
      <c r="C975" s="218" t="s">
        <v>290</v>
      </c>
      <c r="D975" s="56">
        <v>4747</v>
      </c>
      <c r="E975" s="56">
        <f>E976</f>
        <v>30.05</v>
      </c>
      <c r="F975" s="222"/>
      <c r="G975" s="222"/>
      <c r="H975" s="222">
        <f t="shared" ref="H975:H976" si="80">D975+E975</f>
        <v>4777.05</v>
      </c>
    </row>
    <row r="976" spans="1:8" x14ac:dyDescent="0.25">
      <c r="A976" s="58"/>
      <c r="B976" s="59" t="s">
        <v>89</v>
      </c>
      <c r="C976" s="220" t="s">
        <v>208</v>
      </c>
      <c r="D976" s="61">
        <v>3748</v>
      </c>
      <c r="E976" s="61">
        <v>30.05</v>
      </c>
      <c r="F976" s="113"/>
      <c r="G976" s="113"/>
      <c r="H976" s="113">
        <f t="shared" si="80"/>
        <v>3778.05</v>
      </c>
    </row>
    <row r="977" spans="1:8" x14ac:dyDescent="0.25">
      <c r="A977" s="58"/>
      <c r="B977" s="65" t="s">
        <v>25</v>
      </c>
      <c r="C977" s="218" t="s">
        <v>26</v>
      </c>
      <c r="D977" s="56">
        <v>1806.04</v>
      </c>
      <c r="E977" s="56">
        <f>E978</f>
        <v>25.8</v>
      </c>
      <c r="F977" s="56">
        <f>F978</f>
        <v>-10.4</v>
      </c>
      <c r="G977" s="56">
        <f>G978</f>
        <v>0</v>
      </c>
      <c r="H977" s="56">
        <f>SUM(D977:G977)</f>
        <v>1821.4399999999998</v>
      </c>
    </row>
    <row r="978" spans="1:8" x14ac:dyDescent="0.25">
      <c r="A978" s="58"/>
      <c r="B978" s="65" t="s">
        <v>25</v>
      </c>
      <c r="C978" s="218" t="s">
        <v>256</v>
      </c>
      <c r="D978" s="56">
        <v>943.03</v>
      </c>
      <c r="E978" s="56">
        <f>E979+E980</f>
        <v>25.8</v>
      </c>
      <c r="F978" s="56">
        <f t="shared" ref="F978:G978" si="81">F979+F980</f>
        <v>-10.4</v>
      </c>
      <c r="G978" s="56">
        <f t="shared" si="81"/>
        <v>0</v>
      </c>
      <c r="H978" s="222">
        <f>D978+E978</f>
        <v>968.82999999999993</v>
      </c>
    </row>
    <row r="979" spans="1:8" x14ac:dyDescent="0.25">
      <c r="A979" s="58"/>
      <c r="B979" s="59" t="s">
        <v>291</v>
      </c>
      <c r="C979" s="220" t="s">
        <v>219</v>
      </c>
      <c r="D979" s="61">
        <v>54.3</v>
      </c>
      <c r="E979" s="61">
        <v>15.4</v>
      </c>
      <c r="F979" s="113"/>
      <c r="G979" s="113"/>
      <c r="H979" s="113">
        <f>SUM(D979:G979)</f>
        <v>69.7</v>
      </c>
    </row>
    <row r="980" spans="1:8" ht="42" customHeight="1" x14ac:dyDescent="0.25">
      <c r="A980" s="58"/>
      <c r="B980" s="59" t="s">
        <v>259</v>
      </c>
      <c r="C980" s="220" t="s">
        <v>260</v>
      </c>
      <c r="D980" s="61">
        <v>33.6</v>
      </c>
      <c r="E980" s="61">
        <v>10.4</v>
      </c>
      <c r="F980" s="113">
        <v>-10.4</v>
      </c>
      <c r="G980" s="113"/>
      <c r="H980" s="113">
        <f>SUM(D980:G980)</f>
        <v>33.6</v>
      </c>
    </row>
    <row r="981" spans="1:8" x14ac:dyDescent="0.25">
      <c r="A981" s="58"/>
      <c r="B981" s="65" t="s">
        <v>27</v>
      </c>
      <c r="C981" s="218" t="s">
        <v>230</v>
      </c>
      <c r="D981" s="56">
        <v>188.2</v>
      </c>
      <c r="E981" s="56">
        <f>E982</f>
        <v>-15.4</v>
      </c>
      <c r="F981" s="222"/>
      <c r="G981" s="222"/>
      <c r="H981" s="222">
        <f>D981+E981</f>
        <v>172.79999999999998</v>
      </c>
    </row>
    <row r="982" spans="1:8" x14ac:dyDescent="0.25">
      <c r="A982" s="58"/>
      <c r="B982" s="59" t="s">
        <v>292</v>
      </c>
      <c r="C982" s="220" t="s">
        <v>293</v>
      </c>
      <c r="D982" s="61">
        <v>179.8</v>
      </c>
      <c r="E982" s="61">
        <v>-15.4</v>
      </c>
      <c r="F982" s="113"/>
      <c r="G982" s="113"/>
      <c r="H982" s="113">
        <f>SUM(D982:G982)</f>
        <v>164.4</v>
      </c>
    </row>
    <row r="983" spans="1:8" x14ac:dyDescent="0.25">
      <c r="A983" s="53"/>
      <c r="B983" s="65" t="s">
        <v>261</v>
      </c>
      <c r="C983" s="218" t="s">
        <v>91</v>
      </c>
      <c r="D983" s="56">
        <f>D984</f>
        <v>0</v>
      </c>
      <c r="E983" s="56">
        <f>E984</f>
        <v>-3.37</v>
      </c>
      <c r="F983" s="222"/>
      <c r="G983" s="222"/>
      <c r="H983" s="222">
        <f>D983+E983</f>
        <v>-3.37</v>
      </c>
    </row>
    <row r="984" spans="1:8" ht="25.5" x14ac:dyDescent="0.25">
      <c r="A984" s="58"/>
      <c r="B984" s="59" t="s">
        <v>262</v>
      </c>
      <c r="C984" s="220" t="s">
        <v>263</v>
      </c>
      <c r="D984" s="61">
        <v>0</v>
      </c>
      <c r="E984" s="61">
        <v>-3.37</v>
      </c>
      <c r="F984" s="113"/>
      <c r="G984" s="113"/>
      <c r="H984" s="113">
        <f>D984+E984</f>
        <v>-3.37</v>
      </c>
    </row>
    <row r="985" spans="1:8" x14ac:dyDescent="0.25">
      <c r="A985" s="253"/>
      <c r="B985" s="254" t="s">
        <v>74</v>
      </c>
      <c r="C985" s="255" t="s">
        <v>225</v>
      </c>
      <c r="D985" s="256">
        <v>771.3</v>
      </c>
      <c r="E985" s="256">
        <f>E986</f>
        <v>-3.57</v>
      </c>
      <c r="F985" s="257"/>
      <c r="G985" s="257"/>
      <c r="H985" s="257">
        <f>SUM(D985:G985)</f>
        <v>767.7299999999999</v>
      </c>
    </row>
    <row r="986" spans="1:8" x14ac:dyDescent="0.25">
      <c r="A986" s="53"/>
      <c r="B986" s="65" t="s">
        <v>131</v>
      </c>
      <c r="C986" s="218" t="s">
        <v>227</v>
      </c>
      <c r="D986" s="56">
        <v>571.29999999999995</v>
      </c>
      <c r="E986" s="56">
        <f>E987</f>
        <v>-3.57</v>
      </c>
      <c r="F986" s="222"/>
      <c r="G986" s="222"/>
      <c r="H986" s="222">
        <f>SUM(D986:G986)</f>
        <v>567.7299999999999</v>
      </c>
    </row>
    <row r="987" spans="1:8" x14ac:dyDescent="0.25">
      <c r="A987" s="58"/>
      <c r="B987" s="65" t="s">
        <v>261</v>
      </c>
      <c r="C987" s="218" t="s">
        <v>91</v>
      </c>
      <c r="D987" s="56">
        <f>D988</f>
        <v>0</v>
      </c>
      <c r="E987" s="56">
        <v>-3.57</v>
      </c>
      <c r="F987" s="222"/>
      <c r="G987" s="222"/>
      <c r="H987" s="222">
        <f>D987+E987</f>
        <v>-3.57</v>
      </c>
    </row>
    <row r="988" spans="1:8" ht="25.5" x14ac:dyDescent="0.25">
      <c r="A988" s="58"/>
      <c r="B988" s="59" t="s">
        <v>262</v>
      </c>
      <c r="C988" s="220" t="s">
        <v>263</v>
      </c>
      <c r="D988" s="61">
        <v>0</v>
      </c>
      <c r="E988" s="61">
        <v>-3.57</v>
      </c>
      <c r="F988" s="113"/>
      <c r="G988" s="113"/>
      <c r="H988" s="113">
        <f>D988+E988</f>
        <v>-3.57</v>
      </c>
    </row>
    <row r="989" spans="1:8" x14ac:dyDescent="0.25">
      <c r="A989" s="42"/>
      <c r="B989" s="77" t="s">
        <v>77</v>
      </c>
      <c r="C989" s="211" t="s">
        <v>264</v>
      </c>
      <c r="D989" s="46">
        <v>1420.6</v>
      </c>
      <c r="E989" s="46">
        <f>E990</f>
        <v>-14.66</v>
      </c>
      <c r="F989" s="217"/>
      <c r="G989" s="217"/>
      <c r="H989" s="217">
        <f>SUM(D989:G989)</f>
        <v>1405.9399999999998</v>
      </c>
    </row>
    <row r="990" spans="1:8" ht="27" x14ac:dyDescent="0.25">
      <c r="A990" s="53"/>
      <c r="B990" s="65" t="s">
        <v>78</v>
      </c>
      <c r="C990" s="218" t="s">
        <v>265</v>
      </c>
      <c r="D990" s="56">
        <v>810.2</v>
      </c>
      <c r="E990" s="56">
        <f>E991</f>
        <v>-14.66</v>
      </c>
      <c r="F990" s="222"/>
      <c r="G990" s="222"/>
      <c r="H990" s="222">
        <f>SUM(D990:G990)</f>
        <v>795.54000000000008</v>
      </c>
    </row>
    <row r="991" spans="1:8" x14ac:dyDescent="0.25">
      <c r="A991" s="58"/>
      <c r="B991" s="65" t="s">
        <v>261</v>
      </c>
      <c r="C991" s="218" t="s">
        <v>91</v>
      </c>
      <c r="D991" s="56">
        <f>D992</f>
        <v>0</v>
      </c>
      <c r="E991" s="56">
        <f>E992</f>
        <v>-14.66</v>
      </c>
      <c r="F991" s="222"/>
      <c r="G991" s="222"/>
      <c r="H991" s="222">
        <f>D991+E991</f>
        <v>-14.66</v>
      </c>
    </row>
    <row r="992" spans="1:8" ht="25.5" x14ac:dyDescent="0.25">
      <c r="A992" s="58"/>
      <c r="B992" s="59" t="s">
        <v>262</v>
      </c>
      <c r="C992" s="220" t="s">
        <v>263</v>
      </c>
      <c r="D992" s="61">
        <v>0</v>
      </c>
      <c r="E992" s="61">
        <v>-14.66</v>
      </c>
      <c r="F992" s="113"/>
      <c r="G992" s="113"/>
      <c r="H992" s="113">
        <f>D992+E992</f>
        <v>-14.66</v>
      </c>
    </row>
    <row r="993" spans="1:8" x14ac:dyDescent="0.25">
      <c r="A993" s="42"/>
      <c r="B993" s="77" t="s">
        <v>29</v>
      </c>
      <c r="C993" s="78">
        <v>65.02</v>
      </c>
      <c r="D993" s="46">
        <v>4340.8500000000004</v>
      </c>
      <c r="E993" s="46">
        <f>E994+E995</f>
        <v>33.03</v>
      </c>
      <c r="F993" s="217">
        <f>F996+F1007</f>
        <v>0</v>
      </c>
      <c r="G993" s="217">
        <f>G996+G1007</f>
        <v>0</v>
      </c>
      <c r="H993" s="217">
        <f>D993+E993+F993</f>
        <v>4373.88</v>
      </c>
    </row>
    <row r="994" spans="1:8" x14ac:dyDescent="0.25">
      <c r="A994" s="42"/>
      <c r="B994" s="77" t="s">
        <v>141</v>
      </c>
      <c r="C994" s="78" t="s">
        <v>53</v>
      </c>
      <c r="D994" s="46">
        <v>136.6</v>
      </c>
      <c r="E994" s="46">
        <f>E997+E1008</f>
        <v>0</v>
      </c>
      <c r="F994" s="46">
        <f>F997+F1008</f>
        <v>0</v>
      </c>
      <c r="G994" s="46">
        <f>G997+G1008</f>
        <v>0</v>
      </c>
      <c r="H994" s="217">
        <f>SUM(D994:G994)</f>
        <v>136.6</v>
      </c>
    </row>
    <row r="995" spans="1:8" x14ac:dyDescent="0.25">
      <c r="A995" s="42"/>
      <c r="B995" s="77" t="s">
        <v>145</v>
      </c>
      <c r="C995" s="78" t="s">
        <v>146</v>
      </c>
      <c r="D995" s="46">
        <v>662</v>
      </c>
      <c r="E995" s="46">
        <f>E1005</f>
        <v>33.03</v>
      </c>
      <c r="F995" s="217"/>
      <c r="G995" s="217"/>
      <c r="H995" s="217">
        <f>SUM(D995:G995)</f>
        <v>695.03</v>
      </c>
    </row>
    <row r="996" spans="1:8" ht="18" customHeight="1" x14ac:dyDescent="0.25">
      <c r="A996" s="53"/>
      <c r="B996" s="65" t="s">
        <v>294</v>
      </c>
      <c r="C996" s="280" t="s">
        <v>295</v>
      </c>
      <c r="D996" s="56">
        <v>0</v>
      </c>
      <c r="E996" s="56">
        <f>E997</f>
        <v>3.4</v>
      </c>
      <c r="F996" s="56">
        <f t="shared" ref="F996:H996" si="82">F997</f>
        <v>1.7</v>
      </c>
      <c r="G996" s="56">
        <f t="shared" si="82"/>
        <v>1.5</v>
      </c>
      <c r="H996" s="56">
        <f t="shared" si="82"/>
        <v>6.6</v>
      </c>
    </row>
    <row r="997" spans="1:8" ht="17.25" customHeight="1" x14ac:dyDescent="0.25">
      <c r="A997" s="58"/>
      <c r="B997" s="59" t="s">
        <v>296</v>
      </c>
      <c r="C997" s="149" t="s">
        <v>297</v>
      </c>
      <c r="D997" s="61">
        <v>0</v>
      </c>
      <c r="E997" s="61">
        <v>3.4</v>
      </c>
      <c r="F997" s="113">
        <v>1.7</v>
      </c>
      <c r="G997" s="113">
        <v>1.5</v>
      </c>
      <c r="H997" s="113">
        <f>SUM(E997:G997)</f>
        <v>6.6</v>
      </c>
    </row>
    <row r="998" spans="1:8" ht="17.25" customHeight="1" x14ac:dyDescent="0.25">
      <c r="A998" s="53"/>
      <c r="B998" s="65" t="s">
        <v>298</v>
      </c>
      <c r="C998" s="144" t="s">
        <v>196</v>
      </c>
      <c r="D998" s="56">
        <v>1444</v>
      </c>
      <c r="E998" s="56">
        <f>E1005</f>
        <v>33.03</v>
      </c>
      <c r="F998" s="222"/>
      <c r="G998" s="222"/>
      <c r="H998" s="222">
        <f>SUM(A998:G998)</f>
        <v>1477.03</v>
      </c>
    </row>
    <row r="999" spans="1:8" ht="17.25" customHeight="1" x14ac:dyDescent="0.25">
      <c r="A999" s="53"/>
      <c r="B999" s="65" t="s">
        <v>25</v>
      </c>
      <c r="C999" s="144" t="s">
        <v>26</v>
      </c>
      <c r="D999" s="56">
        <v>704</v>
      </c>
      <c r="E999" s="56">
        <f>E1000</f>
        <v>0</v>
      </c>
      <c r="F999" s="222"/>
      <c r="G999" s="222"/>
      <c r="H999" s="222">
        <f t="shared" ref="H999:H1006" si="83">SUM(D999:G999)</f>
        <v>704</v>
      </c>
    </row>
    <row r="1000" spans="1:8" ht="17.25" customHeight="1" x14ac:dyDescent="0.25">
      <c r="A1000" s="53"/>
      <c r="B1000" s="65" t="s">
        <v>299</v>
      </c>
      <c r="C1000" s="144" t="s">
        <v>300</v>
      </c>
      <c r="D1000" s="56">
        <v>641.5</v>
      </c>
      <c r="E1000" s="56">
        <f>E1001+E1002</f>
        <v>0</v>
      </c>
      <c r="F1000" s="222"/>
      <c r="G1000" s="222"/>
      <c r="H1000" s="222">
        <f t="shared" si="83"/>
        <v>641.5</v>
      </c>
    </row>
    <row r="1001" spans="1:8" ht="17.25" customHeight="1" x14ac:dyDescent="0.25">
      <c r="A1001" s="58"/>
      <c r="B1001" s="59" t="s">
        <v>35</v>
      </c>
      <c r="C1001" s="149" t="s">
        <v>258</v>
      </c>
      <c r="D1001" s="61">
        <v>480</v>
      </c>
      <c r="E1001" s="61">
        <v>-20</v>
      </c>
      <c r="F1001" s="113"/>
      <c r="G1001" s="113"/>
      <c r="H1001" s="113">
        <f t="shared" si="83"/>
        <v>460</v>
      </c>
    </row>
    <row r="1002" spans="1:8" ht="17.25" customHeight="1" x14ac:dyDescent="0.25">
      <c r="A1002" s="58"/>
      <c r="B1002" s="59" t="s">
        <v>87</v>
      </c>
      <c r="C1002" s="149" t="s">
        <v>232</v>
      </c>
      <c r="D1002" s="61">
        <v>27</v>
      </c>
      <c r="E1002" s="61">
        <v>20</v>
      </c>
      <c r="F1002" s="113"/>
      <c r="G1002" s="113"/>
      <c r="H1002" s="113">
        <f t="shared" si="83"/>
        <v>47</v>
      </c>
    </row>
    <row r="1003" spans="1:8" ht="17.25" customHeight="1" x14ac:dyDescent="0.25">
      <c r="A1003" s="58"/>
      <c r="B1003" s="59" t="s">
        <v>301</v>
      </c>
      <c r="C1003" s="149" t="s">
        <v>302</v>
      </c>
      <c r="D1003" s="61">
        <v>1</v>
      </c>
      <c r="E1003" s="61">
        <v>0.5</v>
      </c>
      <c r="F1003" s="113"/>
      <c r="G1003" s="113"/>
      <c r="H1003" s="113">
        <f t="shared" si="83"/>
        <v>1.5</v>
      </c>
    </row>
    <row r="1004" spans="1:8" ht="17.25" customHeight="1" x14ac:dyDescent="0.25">
      <c r="A1004" s="58"/>
      <c r="B1004" s="59" t="s">
        <v>28</v>
      </c>
      <c r="C1004" s="149" t="s">
        <v>224</v>
      </c>
      <c r="D1004" s="61">
        <v>20</v>
      </c>
      <c r="E1004" s="61">
        <v>-0.5</v>
      </c>
      <c r="F1004" s="113"/>
      <c r="G1004" s="113"/>
      <c r="H1004" s="113">
        <f t="shared" si="83"/>
        <v>19.5</v>
      </c>
    </row>
    <row r="1005" spans="1:8" x14ac:dyDescent="0.25">
      <c r="A1005" s="53"/>
      <c r="B1005" s="65" t="s">
        <v>145</v>
      </c>
      <c r="C1005" s="144" t="s">
        <v>146</v>
      </c>
      <c r="D1005" s="56">
        <f>D1006</f>
        <v>560</v>
      </c>
      <c r="E1005" s="56">
        <f>E1006</f>
        <v>33.03</v>
      </c>
      <c r="F1005" s="222"/>
      <c r="G1005" s="222"/>
      <c r="H1005" s="222">
        <f t="shared" si="83"/>
        <v>593.03</v>
      </c>
    </row>
    <row r="1006" spans="1:8" ht="25.5" x14ac:dyDescent="0.25">
      <c r="A1006" s="58"/>
      <c r="B1006" s="59" t="s">
        <v>303</v>
      </c>
      <c r="C1006" s="149" t="s">
        <v>243</v>
      </c>
      <c r="D1006" s="61">
        <v>560</v>
      </c>
      <c r="E1006" s="61">
        <v>33.03</v>
      </c>
      <c r="F1006" s="113"/>
      <c r="G1006" s="113"/>
      <c r="H1006" s="113">
        <f t="shared" si="83"/>
        <v>593.03</v>
      </c>
    </row>
    <row r="1007" spans="1:8" x14ac:dyDescent="0.25">
      <c r="A1007" s="53"/>
      <c r="B1007" s="65" t="s">
        <v>304</v>
      </c>
      <c r="C1007" s="280" t="s">
        <v>305</v>
      </c>
      <c r="D1007" s="56">
        <v>415.45</v>
      </c>
      <c r="E1007" s="56">
        <f>E1008</f>
        <v>-3.4</v>
      </c>
      <c r="F1007" s="56">
        <f t="shared" ref="F1007:G1007" si="84">F1008</f>
        <v>-1.7</v>
      </c>
      <c r="G1007" s="56">
        <f t="shared" si="84"/>
        <v>-1.5</v>
      </c>
      <c r="H1007" s="56">
        <f>SUM(D1007:G1007)</f>
        <v>408.85</v>
      </c>
    </row>
    <row r="1008" spans="1:8" ht="13.5" customHeight="1" x14ac:dyDescent="0.25">
      <c r="A1008" s="58"/>
      <c r="B1008" s="59" t="s">
        <v>296</v>
      </c>
      <c r="C1008" s="149" t="s">
        <v>297</v>
      </c>
      <c r="D1008" s="61">
        <v>6.6</v>
      </c>
      <c r="E1008" s="61">
        <v>-3.4</v>
      </c>
      <c r="F1008" s="113">
        <v>-1.7</v>
      </c>
      <c r="G1008" s="113">
        <v>-1.5</v>
      </c>
      <c r="H1008" s="113">
        <f t="shared" ref="H1008:H1017" si="85">SUM(D1008:G1008)</f>
        <v>0</v>
      </c>
    </row>
    <row r="1009" spans="1:8" x14ac:dyDescent="0.25">
      <c r="A1009" s="42"/>
      <c r="B1009" s="77" t="s">
        <v>85</v>
      </c>
      <c r="C1009" s="78" t="s">
        <v>228</v>
      </c>
      <c r="D1009" s="46">
        <v>1945.13</v>
      </c>
      <c r="E1009" s="46">
        <f>E1010+E1011</f>
        <v>12.55</v>
      </c>
      <c r="F1009" s="217"/>
      <c r="G1009" s="217"/>
      <c r="H1009" s="217">
        <f t="shared" si="85"/>
        <v>1957.68</v>
      </c>
    </row>
    <row r="1010" spans="1:8" x14ac:dyDescent="0.25">
      <c r="A1010" s="91"/>
      <c r="B1010" s="212" t="s">
        <v>25</v>
      </c>
      <c r="C1010" s="281" t="s">
        <v>26</v>
      </c>
      <c r="D1010" s="166">
        <v>821.53</v>
      </c>
      <c r="E1010" s="166">
        <f>E1015</f>
        <v>20.5</v>
      </c>
      <c r="F1010" s="166"/>
      <c r="G1010" s="166"/>
      <c r="H1010" s="166">
        <f t="shared" si="85"/>
        <v>842.03</v>
      </c>
    </row>
    <row r="1011" spans="1:8" x14ac:dyDescent="0.25">
      <c r="A1011" s="91"/>
      <c r="B1011" s="212" t="s">
        <v>261</v>
      </c>
      <c r="C1011" s="281" t="s">
        <v>306</v>
      </c>
      <c r="D1011" s="166">
        <v>0</v>
      </c>
      <c r="E1011" s="166">
        <f>E1018</f>
        <v>-7.95</v>
      </c>
      <c r="F1011" s="214"/>
      <c r="G1011" s="214"/>
      <c r="H1011" s="214">
        <f t="shared" si="85"/>
        <v>-7.95</v>
      </c>
    </row>
    <row r="1012" spans="1:8" x14ac:dyDescent="0.25">
      <c r="A1012" s="85"/>
      <c r="B1012" s="282" t="s">
        <v>25</v>
      </c>
      <c r="C1012" s="283" t="s">
        <v>26</v>
      </c>
      <c r="D1012" s="88">
        <v>821.53</v>
      </c>
      <c r="E1012" s="88">
        <f>E1015</f>
        <v>20.5</v>
      </c>
      <c r="F1012" s="284"/>
      <c r="G1012" s="284"/>
      <c r="H1012" s="284">
        <f t="shared" si="85"/>
        <v>842.03</v>
      </c>
    </row>
    <row r="1013" spans="1:8" x14ac:dyDescent="0.25">
      <c r="A1013" s="68"/>
      <c r="B1013" s="285" t="s">
        <v>261</v>
      </c>
      <c r="C1013" s="286" t="s">
        <v>91</v>
      </c>
      <c r="D1013" s="128">
        <v>0</v>
      </c>
      <c r="E1013" s="128">
        <f>E1018</f>
        <v>-7.95</v>
      </c>
      <c r="F1013" s="216"/>
      <c r="G1013" s="216"/>
      <c r="H1013" s="216">
        <f t="shared" si="85"/>
        <v>-7.95</v>
      </c>
    </row>
    <row r="1014" spans="1:8" ht="18" customHeight="1" x14ac:dyDescent="0.25">
      <c r="A1014" s="53"/>
      <c r="B1014" s="287" t="s">
        <v>86</v>
      </c>
      <c r="C1014" s="288" t="s">
        <v>231</v>
      </c>
      <c r="D1014" s="56">
        <v>692.53</v>
      </c>
      <c r="E1014" s="56">
        <f>E1015+E1018</f>
        <v>12.55</v>
      </c>
      <c r="F1014" s="222"/>
      <c r="G1014" s="222"/>
      <c r="H1014" s="222">
        <f t="shared" si="85"/>
        <v>705.07999999999993</v>
      </c>
    </row>
    <row r="1015" spans="1:8" ht="18.75" customHeight="1" x14ac:dyDescent="0.25">
      <c r="A1015" s="58"/>
      <c r="B1015" s="282" t="s">
        <v>25</v>
      </c>
      <c r="C1015" s="283" t="s">
        <v>26</v>
      </c>
      <c r="D1015" s="56">
        <v>483.53</v>
      </c>
      <c r="E1015" s="56">
        <f>E1016+E1017</f>
        <v>20.5</v>
      </c>
      <c r="F1015" s="222"/>
      <c r="G1015" s="222"/>
      <c r="H1015" s="222">
        <f t="shared" si="85"/>
        <v>504.03</v>
      </c>
    </row>
    <row r="1016" spans="1:8" ht="13.5" customHeight="1" x14ac:dyDescent="0.25">
      <c r="A1016" s="58"/>
      <c r="B1016" s="167" t="s">
        <v>35</v>
      </c>
      <c r="C1016" s="289" t="s">
        <v>258</v>
      </c>
      <c r="D1016" s="61">
        <v>110</v>
      </c>
      <c r="E1016" s="61">
        <v>15</v>
      </c>
      <c r="F1016" s="113"/>
      <c r="G1016" s="113"/>
      <c r="H1016" s="113">
        <f t="shared" si="85"/>
        <v>125</v>
      </c>
    </row>
    <row r="1017" spans="1:8" ht="13.5" customHeight="1" x14ac:dyDescent="0.25">
      <c r="A1017" s="58"/>
      <c r="B1017" s="167" t="s">
        <v>87</v>
      </c>
      <c r="C1017" s="289" t="s">
        <v>232</v>
      </c>
      <c r="D1017" s="61">
        <v>2</v>
      </c>
      <c r="E1017" s="61">
        <v>5.5</v>
      </c>
      <c r="F1017" s="113"/>
      <c r="G1017" s="113"/>
      <c r="H1017" s="113">
        <f t="shared" si="85"/>
        <v>7.5</v>
      </c>
    </row>
    <row r="1018" spans="1:8" ht="15.75" customHeight="1" x14ac:dyDescent="0.25">
      <c r="A1018" s="58"/>
      <c r="B1018" s="65" t="s">
        <v>261</v>
      </c>
      <c r="C1018" s="218" t="s">
        <v>91</v>
      </c>
      <c r="D1018" s="56">
        <f>D1019</f>
        <v>0</v>
      </c>
      <c r="E1018" s="56">
        <f>E1019</f>
        <v>-7.95</v>
      </c>
      <c r="F1018" s="222"/>
      <c r="G1018" s="222"/>
      <c r="H1018" s="222">
        <f>D1018+E1018</f>
        <v>-7.95</v>
      </c>
    </row>
    <row r="1019" spans="1:8" ht="25.5" customHeight="1" x14ac:dyDescent="0.25">
      <c r="A1019" s="58"/>
      <c r="B1019" s="59" t="s">
        <v>262</v>
      </c>
      <c r="C1019" s="220" t="s">
        <v>263</v>
      </c>
      <c r="D1019" s="61">
        <v>0</v>
      </c>
      <c r="E1019" s="61">
        <v>-7.95</v>
      </c>
      <c r="F1019" s="113"/>
      <c r="G1019" s="113"/>
      <c r="H1019" s="113">
        <f>D1019+E1019</f>
        <v>-7.95</v>
      </c>
    </row>
    <row r="1020" spans="1:8" ht="16.5" customHeight="1" x14ac:dyDescent="0.25">
      <c r="A1020" s="42"/>
      <c r="B1020" s="77" t="s">
        <v>272</v>
      </c>
      <c r="C1020" s="211" t="s">
        <v>273</v>
      </c>
      <c r="D1020" s="46">
        <v>4956.72</v>
      </c>
      <c r="E1020" s="46">
        <f>E1022</f>
        <v>8</v>
      </c>
      <c r="F1020" s="46">
        <f t="shared" ref="F1020:G1020" si="86">F1022</f>
        <v>-8</v>
      </c>
      <c r="G1020" s="46">
        <f t="shared" si="86"/>
        <v>0</v>
      </c>
      <c r="H1020" s="217">
        <f>D1020+E1020+F1020</f>
        <v>4956.72</v>
      </c>
    </row>
    <row r="1021" spans="1:8" ht="16.5" customHeight="1" x14ac:dyDescent="0.25">
      <c r="A1021" s="91"/>
      <c r="B1021" s="212" t="s">
        <v>44</v>
      </c>
      <c r="C1021" s="213" t="s">
        <v>26</v>
      </c>
      <c r="D1021" s="166">
        <v>38</v>
      </c>
      <c r="E1021" s="166">
        <f>E1022</f>
        <v>8</v>
      </c>
      <c r="F1021" s="166">
        <f t="shared" ref="F1021:G1021" si="87">F1022</f>
        <v>-8</v>
      </c>
      <c r="G1021" s="166">
        <f t="shared" si="87"/>
        <v>0</v>
      </c>
      <c r="H1021" s="214">
        <f>SUM(D1021:G1021)</f>
        <v>38</v>
      </c>
    </row>
    <row r="1022" spans="1:8" ht="17.25" customHeight="1" x14ac:dyDescent="0.25">
      <c r="A1022" s="53"/>
      <c r="B1022" s="65" t="s">
        <v>90</v>
      </c>
      <c r="C1022" s="218" t="s">
        <v>198</v>
      </c>
      <c r="D1022" s="56">
        <v>487.5</v>
      </c>
      <c r="E1022" s="56">
        <v>8</v>
      </c>
      <c r="F1022" s="222">
        <v>-8</v>
      </c>
      <c r="G1022" s="222">
        <v>0</v>
      </c>
      <c r="H1022" s="222">
        <f>D1022+E1022+F1022</f>
        <v>487.5</v>
      </c>
    </row>
    <row r="1023" spans="1:8" ht="13.5" customHeight="1" x14ac:dyDescent="0.25">
      <c r="A1023" s="53"/>
      <c r="B1023" s="65" t="s">
        <v>25</v>
      </c>
      <c r="C1023" s="218" t="s">
        <v>26</v>
      </c>
      <c r="D1023" s="56">
        <v>38</v>
      </c>
      <c r="E1023" s="56">
        <f>E1024</f>
        <v>8</v>
      </c>
      <c r="F1023" s="56">
        <f t="shared" ref="F1023:G1023" si="88">F1024</f>
        <v>-8</v>
      </c>
      <c r="G1023" s="56">
        <f t="shared" si="88"/>
        <v>0</v>
      </c>
      <c r="H1023" s="56">
        <f t="shared" ref="H1023:H1030" si="89">SUM(D1023:G1023)</f>
        <v>38</v>
      </c>
    </row>
    <row r="1024" spans="1:8" ht="15" customHeight="1" x14ac:dyDescent="0.25">
      <c r="A1024" s="58"/>
      <c r="B1024" s="290" t="s">
        <v>39</v>
      </c>
      <c r="C1024" s="291" t="s">
        <v>266</v>
      </c>
      <c r="D1024" s="61">
        <v>8</v>
      </c>
      <c r="E1024" s="61">
        <v>8</v>
      </c>
      <c r="F1024" s="113">
        <v>-8</v>
      </c>
      <c r="G1024" s="113"/>
      <c r="H1024" s="113">
        <f t="shared" si="89"/>
        <v>8</v>
      </c>
    </row>
    <row r="1025" spans="1:18" ht="16.5" customHeight="1" x14ac:dyDescent="0.25">
      <c r="A1025" s="42"/>
      <c r="B1025" s="292" t="s">
        <v>143</v>
      </c>
      <c r="C1025" s="293" t="s">
        <v>144</v>
      </c>
      <c r="D1025" s="46">
        <v>7306.33</v>
      </c>
      <c r="E1025" s="221">
        <f>E1026+E1027</f>
        <v>17.91</v>
      </c>
      <c r="F1025" s="217"/>
      <c r="G1025" s="217"/>
      <c r="H1025" s="217">
        <f t="shared" si="89"/>
        <v>7324.24</v>
      </c>
    </row>
    <row r="1026" spans="1:18" ht="17.25" customHeight="1" x14ac:dyDescent="0.25">
      <c r="A1026" s="91"/>
      <c r="B1026" s="285" t="s">
        <v>44</v>
      </c>
      <c r="C1026" s="286" t="s">
        <v>26</v>
      </c>
      <c r="D1026" s="166">
        <v>581.5</v>
      </c>
      <c r="E1026" s="294">
        <f>E1029</f>
        <v>26</v>
      </c>
      <c r="F1026" s="214"/>
      <c r="G1026" s="214"/>
      <c r="H1026" s="214">
        <f t="shared" si="89"/>
        <v>607.5</v>
      </c>
    </row>
    <row r="1027" spans="1:18" ht="17.25" customHeight="1" x14ac:dyDescent="0.25">
      <c r="A1027" s="91"/>
      <c r="B1027" s="285" t="s">
        <v>261</v>
      </c>
      <c r="C1027" s="286" t="s">
        <v>91</v>
      </c>
      <c r="D1027" s="166">
        <v>0</v>
      </c>
      <c r="E1027" s="294">
        <f>E1031</f>
        <v>-8.09</v>
      </c>
      <c r="F1027" s="214"/>
      <c r="G1027" s="214"/>
      <c r="H1027" s="214">
        <f t="shared" si="89"/>
        <v>-8.09</v>
      </c>
    </row>
    <row r="1028" spans="1:18" ht="15" customHeight="1" x14ac:dyDescent="0.25">
      <c r="A1028" s="53"/>
      <c r="B1028" s="287" t="s">
        <v>276</v>
      </c>
      <c r="C1028" s="288" t="s">
        <v>307</v>
      </c>
      <c r="D1028" s="56">
        <v>6582.98</v>
      </c>
      <c r="E1028" s="56">
        <f>E1031+E1029</f>
        <v>17.91</v>
      </c>
      <c r="F1028" s="222"/>
      <c r="G1028" s="222"/>
      <c r="H1028" s="222">
        <f t="shared" si="89"/>
        <v>6600.8899999999994</v>
      </c>
    </row>
    <row r="1029" spans="1:18" ht="15" customHeight="1" x14ac:dyDescent="0.25">
      <c r="A1029" s="58"/>
      <c r="B1029" s="282" t="s">
        <v>25</v>
      </c>
      <c r="C1029" s="283" t="s">
        <v>26</v>
      </c>
      <c r="D1029" s="56">
        <v>462.6</v>
      </c>
      <c r="E1029" s="56">
        <f>E1030</f>
        <v>26</v>
      </c>
      <c r="F1029" s="222"/>
      <c r="G1029" s="222"/>
      <c r="H1029" s="222">
        <f t="shared" si="89"/>
        <v>488.6</v>
      </c>
    </row>
    <row r="1030" spans="1:18" ht="15" customHeight="1" x14ac:dyDescent="0.25">
      <c r="A1030" s="58"/>
      <c r="B1030" s="290" t="s">
        <v>35</v>
      </c>
      <c r="C1030" s="291" t="s">
        <v>258</v>
      </c>
      <c r="D1030" s="61">
        <v>350</v>
      </c>
      <c r="E1030" s="61">
        <v>26</v>
      </c>
      <c r="F1030" s="113"/>
      <c r="G1030" s="113"/>
      <c r="H1030" s="113">
        <f t="shared" si="89"/>
        <v>376</v>
      </c>
    </row>
    <row r="1031" spans="1:18" ht="21.75" customHeight="1" x14ac:dyDescent="0.25">
      <c r="A1031" s="58"/>
      <c r="B1031" s="65" t="s">
        <v>261</v>
      </c>
      <c r="C1031" s="218" t="s">
        <v>91</v>
      </c>
      <c r="D1031" s="56">
        <f>D1032</f>
        <v>0</v>
      </c>
      <c r="E1031" s="56">
        <f>E1032+E1033</f>
        <v>-8.09</v>
      </c>
      <c r="F1031" s="222"/>
      <c r="G1031" s="222"/>
      <c r="H1031" s="222">
        <f>D1031+E1031</f>
        <v>-8.09</v>
      </c>
    </row>
    <row r="1032" spans="1:18" ht="23.25" customHeight="1" x14ac:dyDescent="0.25">
      <c r="A1032" s="58"/>
      <c r="B1032" s="59" t="s">
        <v>262</v>
      </c>
      <c r="C1032" s="220" t="s">
        <v>263</v>
      </c>
      <c r="D1032" s="61">
        <v>0</v>
      </c>
      <c r="E1032" s="61">
        <v>-0.5</v>
      </c>
      <c r="F1032" s="113"/>
      <c r="G1032" s="113"/>
      <c r="H1032" s="113">
        <f>D1032+E1032</f>
        <v>-0.5</v>
      </c>
    </row>
    <row r="1033" spans="1:18" ht="25.5" customHeight="1" x14ac:dyDescent="0.25">
      <c r="A1033" s="58"/>
      <c r="B1033" s="59" t="s">
        <v>308</v>
      </c>
      <c r="C1033" s="295" t="s">
        <v>309</v>
      </c>
      <c r="D1033" s="61">
        <v>0</v>
      </c>
      <c r="E1033" s="61">
        <v>-7.59</v>
      </c>
      <c r="F1033" s="113"/>
      <c r="G1033" s="113"/>
      <c r="H1033" s="113">
        <f>D1033+E1033</f>
        <v>-7.59</v>
      </c>
    </row>
    <row r="1034" spans="1:18" ht="15.75" customHeight="1" x14ac:dyDescent="0.25">
      <c r="A1034" s="42"/>
      <c r="B1034" s="292" t="s">
        <v>157</v>
      </c>
      <c r="C1034" s="293" t="s">
        <v>158</v>
      </c>
      <c r="D1034" s="46">
        <v>2408.0500000000002</v>
      </c>
      <c r="E1034" s="46">
        <f>E1036</f>
        <v>111.35</v>
      </c>
      <c r="F1034" s="46"/>
      <c r="G1034" s="46"/>
      <c r="H1034" s="46">
        <f>SUM(D1034:G1034)</f>
        <v>2519.4</v>
      </c>
    </row>
    <row r="1035" spans="1:18" ht="15.75" customHeight="1" x14ac:dyDescent="0.25">
      <c r="A1035" s="91"/>
      <c r="B1035" s="285" t="s">
        <v>145</v>
      </c>
      <c r="C1035" s="286" t="s">
        <v>146</v>
      </c>
      <c r="D1035" s="166">
        <v>1780.65</v>
      </c>
      <c r="E1035" s="166">
        <f>E1036</f>
        <v>111.35</v>
      </c>
      <c r="F1035" s="166"/>
      <c r="G1035" s="166"/>
      <c r="H1035" s="166">
        <f>SUM(D1035:G1035)</f>
        <v>1892</v>
      </c>
    </row>
    <row r="1036" spans="1:18" ht="15.75" customHeight="1" x14ac:dyDescent="0.25">
      <c r="A1036" s="58"/>
      <c r="B1036" s="290" t="s">
        <v>310</v>
      </c>
      <c r="C1036" s="291" t="s">
        <v>241</v>
      </c>
      <c r="D1036" s="61">
        <v>1615.65</v>
      </c>
      <c r="E1036" s="61">
        <f>E1037</f>
        <v>111.35</v>
      </c>
      <c r="F1036" s="61"/>
      <c r="G1036" s="61"/>
      <c r="H1036" s="61">
        <f>SUM(D1036:G1036)</f>
        <v>1727</v>
      </c>
    </row>
    <row r="1037" spans="1:18" ht="15.75" customHeight="1" x14ac:dyDescent="0.25">
      <c r="A1037" s="53"/>
      <c r="B1037" s="65" t="s">
        <v>145</v>
      </c>
      <c r="C1037" s="288" t="s">
        <v>146</v>
      </c>
      <c r="D1037" s="56">
        <v>1530.65</v>
      </c>
      <c r="E1037" s="56">
        <f>E1038</f>
        <v>111.35</v>
      </c>
      <c r="F1037" s="56"/>
      <c r="G1037" s="56"/>
      <c r="H1037" s="56">
        <f>SUM(D1037:G1037)</f>
        <v>1642</v>
      </c>
      <c r="I1037" s="296"/>
    </row>
    <row r="1038" spans="1:18" ht="15.75" customHeight="1" x14ac:dyDescent="0.25">
      <c r="A1038" s="53"/>
      <c r="B1038" s="290" t="s">
        <v>311</v>
      </c>
      <c r="C1038" s="291" t="s">
        <v>243</v>
      </c>
      <c r="D1038" s="61">
        <v>650.65</v>
      </c>
      <c r="E1038" s="61">
        <v>111.35</v>
      </c>
      <c r="F1038" s="61"/>
      <c r="G1038" s="61"/>
      <c r="H1038" s="61">
        <f>SUM(D1038:G1038)</f>
        <v>762</v>
      </c>
      <c r="M1038" s="3" t="s">
        <v>62</v>
      </c>
      <c r="N1038" s="3"/>
      <c r="O1038" s="3"/>
      <c r="P1038" s="2" t="s">
        <v>63</v>
      </c>
      <c r="Q1038" s="2"/>
      <c r="R1038" s="161"/>
    </row>
    <row r="1039" spans="1:18" x14ac:dyDescent="0.25">
      <c r="A1039" s="297"/>
      <c r="B1039" s="261"/>
      <c r="C1039" s="298"/>
      <c r="D1039" s="299"/>
      <c r="E1039" s="300"/>
      <c r="F1039" s="300"/>
      <c r="G1039" s="300"/>
      <c r="H1039" s="300"/>
      <c r="M1039" s="3" t="s">
        <v>64</v>
      </c>
      <c r="N1039" s="3"/>
      <c r="O1039" s="3"/>
      <c r="P1039" s="2" t="s">
        <v>65</v>
      </c>
      <c r="Q1039" s="2"/>
      <c r="R1039" s="161"/>
    </row>
    <row r="1040" spans="1:18" x14ac:dyDescent="0.25">
      <c r="E1040" s="301"/>
      <c r="F1040" s="302"/>
      <c r="G1040" s="301"/>
    </row>
    <row r="1041" spans="1:18" x14ac:dyDescent="0.25">
      <c r="E1041" s="301"/>
      <c r="F1041" s="302"/>
      <c r="G1041" s="301"/>
    </row>
    <row r="1042" spans="1:18" x14ac:dyDescent="0.25">
      <c r="A1042" s="161"/>
      <c r="B1042" s="162" t="s">
        <v>94</v>
      </c>
      <c r="C1042" s="161"/>
      <c r="D1042" s="161"/>
      <c r="E1042" s="3"/>
      <c r="F1042" s="161" t="s">
        <v>95</v>
      </c>
      <c r="G1042" s="161"/>
      <c r="I1042" s="303"/>
      <c r="K1042" s="3"/>
      <c r="L1042" s="161" t="s">
        <v>94</v>
      </c>
      <c r="M1042" s="162"/>
      <c r="N1042" s="161"/>
      <c r="O1042" s="161"/>
      <c r="P1042" s="3"/>
      <c r="Q1042" s="161" t="s">
        <v>95</v>
      </c>
      <c r="R1042" s="161"/>
    </row>
    <row r="1043" spans="1:18" x14ac:dyDescent="0.25">
      <c r="A1043" s="161"/>
      <c r="B1043" s="162" t="s">
        <v>280</v>
      </c>
      <c r="C1043" s="161"/>
      <c r="D1043" s="161"/>
      <c r="E1043" s="3"/>
      <c r="F1043" s="161" t="s">
        <v>97</v>
      </c>
      <c r="G1043" s="161"/>
      <c r="K1043" s="3"/>
      <c r="L1043" s="161" t="s">
        <v>312</v>
      </c>
      <c r="M1043" s="162"/>
      <c r="N1043" s="161"/>
      <c r="O1043" s="161"/>
      <c r="P1043" s="3"/>
      <c r="Q1043" s="161" t="s">
        <v>97</v>
      </c>
      <c r="R1043" s="161"/>
    </row>
    <row r="1044" spans="1:18" x14ac:dyDescent="0.25">
      <c r="A1044" s="161"/>
      <c r="B1044" s="162"/>
      <c r="C1044" s="161"/>
      <c r="D1044" s="161"/>
      <c r="E1044" s="3"/>
      <c r="F1044" s="161" t="s">
        <v>98</v>
      </c>
      <c r="G1044" s="161"/>
      <c r="I1044" s="303"/>
      <c r="L1044" s="161"/>
      <c r="M1044" s="162"/>
      <c r="N1044" s="161"/>
      <c r="O1044" s="161"/>
      <c r="P1044" s="3"/>
      <c r="Q1044" s="161" t="s">
        <v>98</v>
      </c>
      <c r="R1044" s="161"/>
    </row>
    <row r="1046" spans="1:18" x14ac:dyDescent="0.25">
      <c r="A1046" s="161"/>
      <c r="B1046" s="162"/>
      <c r="C1046" s="161"/>
      <c r="D1046" s="161"/>
      <c r="E1046" s="3"/>
      <c r="F1046" s="161"/>
      <c r="G1046" s="161"/>
    </row>
    <row r="1047" spans="1:18" x14ac:dyDescent="0.25">
      <c r="A1047" s="161"/>
      <c r="B1047" s="162"/>
      <c r="C1047" s="161"/>
      <c r="D1047" s="161"/>
      <c r="E1047" s="3"/>
      <c r="F1047" s="161"/>
      <c r="G1047" s="161"/>
    </row>
    <row r="1048" spans="1:18" x14ac:dyDescent="0.25">
      <c r="A1048" s="161"/>
      <c r="B1048" s="162"/>
      <c r="C1048" s="161"/>
      <c r="D1048" s="161"/>
      <c r="E1048" s="3"/>
      <c r="F1048" s="161"/>
      <c r="G1048" s="161"/>
    </row>
    <row r="1080" spans="4:12" x14ac:dyDescent="0.25">
      <c r="D1080" s="304"/>
      <c r="E1080" s="304"/>
      <c r="G1080" s="304"/>
      <c r="H1080" s="304"/>
      <c r="J1080" s="3"/>
      <c r="K1080" s="3"/>
      <c r="L1080" s="3"/>
    </row>
    <row r="1081" spans="4:12" x14ac:dyDescent="0.25">
      <c r="J1081" s="3"/>
      <c r="K1081" s="3"/>
      <c r="L1081" s="3"/>
    </row>
    <row r="1082" spans="4:12" x14ac:dyDescent="0.25">
      <c r="J1082" s="3"/>
      <c r="K1082" s="3"/>
      <c r="L1082" s="3"/>
    </row>
    <row r="1083" spans="4:12" x14ac:dyDescent="0.25">
      <c r="J1083" s="3"/>
      <c r="K1083" s="3"/>
      <c r="L1083" s="3"/>
    </row>
    <row r="1084" spans="4:12" x14ac:dyDescent="0.25">
      <c r="J1084" s="3"/>
      <c r="K1084" s="3"/>
      <c r="L1084" s="3"/>
    </row>
    <row r="1085" spans="4:12" x14ac:dyDescent="0.25">
      <c r="J1085" s="3"/>
      <c r="K1085" s="3"/>
      <c r="L1085" s="3"/>
    </row>
    <row r="1086" spans="4:12" x14ac:dyDescent="0.25">
      <c r="J1086" s="3"/>
      <c r="K1086" s="3"/>
      <c r="L1086" s="3"/>
    </row>
    <row r="1087" spans="4:12" x14ac:dyDescent="0.25">
      <c r="J1087" s="3"/>
      <c r="K1087" s="3"/>
      <c r="L1087" s="3"/>
    </row>
    <row r="1088" spans="4:12" x14ac:dyDescent="0.25">
      <c r="J1088" s="3"/>
      <c r="K1088" s="3"/>
      <c r="L1088" s="3"/>
    </row>
    <row r="1089" spans="10:12" x14ac:dyDescent="0.25">
      <c r="J1089" s="3"/>
      <c r="K1089" s="3"/>
      <c r="L1089" s="3"/>
    </row>
    <row r="1090" spans="10:12" x14ac:dyDescent="0.25">
      <c r="J1090" s="3"/>
      <c r="K1090" s="3"/>
      <c r="L1090" s="3"/>
    </row>
    <row r="1091" spans="10:12" x14ac:dyDescent="0.25">
      <c r="J1091" s="3"/>
      <c r="K1091" s="3"/>
      <c r="L1091" s="3"/>
    </row>
    <row r="1092" spans="10:12" x14ac:dyDescent="0.25">
      <c r="J1092" s="3"/>
      <c r="K1092" s="3"/>
      <c r="L1092" s="3"/>
    </row>
    <row r="1093" spans="10:12" x14ac:dyDescent="0.25">
      <c r="J1093" s="3"/>
      <c r="K1093" s="3"/>
      <c r="L1093" s="3"/>
    </row>
    <row r="1094" spans="10:12" x14ac:dyDescent="0.25">
      <c r="J1094" s="3"/>
      <c r="K1094" s="3"/>
      <c r="L1094" s="3"/>
    </row>
    <row r="1095" spans="10:12" x14ac:dyDescent="0.25">
      <c r="J1095" s="3"/>
      <c r="K1095" s="3"/>
      <c r="L1095" s="3"/>
    </row>
    <row r="1096" spans="10:12" x14ac:dyDescent="0.25">
      <c r="J1096" s="3"/>
      <c r="K1096" s="3"/>
      <c r="L1096" s="3"/>
    </row>
    <row r="1097" spans="10:12" x14ac:dyDescent="0.25">
      <c r="J1097" s="3"/>
      <c r="K1097" s="3"/>
      <c r="L1097" s="3"/>
    </row>
    <row r="1098" spans="10:12" x14ac:dyDescent="0.25">
      <c r="J1098" s="3"/>
      <c r="K1098" s="3"/>
      <c r="L1098" s="3"/>
    </row>
    <row r="1099" spans="10:12" x14ac:dyDescent="0.25">
      <c r="J1099" s="3"/>
      <c r="K1099" s="3"/>
      <c r="L1099" s="3"/>
    </row>
    <row r="1100" spans="10:12" x14ac:dyDescent="0.25">
      <c r="J1100" s="3"/>
      <c r="K1100" s="3"/>
      <c r="L1100" s="3"/>
    </row>
    <row r="1101" spans="10:12" x14ac:dyDescent="0.25">
      <c r="J1101" s="3"/>
      <c r="K1101" s="3"/>
      <c r="L1101" s="3"/>
    </row>
    <row r="1102" spans="10:12" x14ac:dyDescent="0.25">
      <c r="J1102" s="3"/>
      <c r="K1102" s="3"/>
      <c r="L1102" s="3"/>
    </row>
    <row r="1103" spans="10:12" x14ac:dyDescent="0.25">
      <c r="J1103" s="3"/>
      <c r="K1103" s="3"/>
      <c r="L1103" s="3"/>
    </row>
    <row r="1104" spans="10:12" x14ac:dyDescent="0.25">
      <c r="J1104" s="3"/>
      <c r="K1104" s="3"/>
      <c r="L1104" s="3"/>
    </row>
    <row r="1105" spans="10:12" x14ac:dyDescent="0.25">
      <c r="J1105" s="3"/>
      <c r="K1105" s="3"/>
      <c r="L1105" s="3"/>
    </row>
  </sheetData>
  <mergeCells count="8">
    <mergeCell ref="A821:F821"/>
    <mergeCell ref="A946:H946"/>
    <mergeCell ref="A4:F4"/>
    <mergeCell ref="A137:F137"/>
    <mergeCell ref="A264:F264"/>
    <mergeCell ref="A403:G403"/>
    <mergeCell ref="A566:G566"/>
    <mergeCell ref="A666:G666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2025-12-03T13:56:04Z</dcterms:created>
  <dcterms:modified xsi:type="dcterms:W3CDTF">2025-12-03T13:56:21Z</dcterms:modified>
</cp:coreProperties>
</file>