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5195" windowHeight="9180"/>
  </bookViews>
  <sheets>
    <sheet name="anexa1 (3)" sheetId="6" r:id="rId1"/>
    <sheet name="Foaie2" sheetId="2" r:id="rId2"/>
    <sheet name="Foaie3" sheetId="3" r:id="rId3"/>
  </sheets>
  <definedNames>
    <definedName name="_xlnm.Print_Titles" localSheetId="0">'anexa1 (3)'!$7:$7</definedName>
  </definedNames>
  <calcPr calcId="145621"/>
</workbook>
</file>

<file path=xl/calcChain.xml><?xml version="1.0" encoding="utf-8"?>
<calcChain xmlns="http://schemas.openxmlformats.org/spreadsheetml/2006/main">
  <c r="G69" i="6" l="1"/>
  <c r="F136" i="6" l="1"/>
  <c r="G136" i="6"/>
  <c r="L58" i="6"/>
  <c r="K58" i="6"/>
  <c r="J58" i="6"/>
  <c r="I58" i="6"/>
  <c r="H58" i="6"/>
  <c r="G58" i="6"/>
  <c r="F58" i="6"/>
  <c r="L83" i="6"/>
  <c r="K83" i="6"/>
  <c r="J83" i="6"/>
  <c r="I83" i="6"/>
  <c r="H83" i="6"/>
  <c r="G83" i="6"/>
  <c r="F83" i="6"/>
  <c r="D88" i="6"/>
  <c r="G116" i="6"/>
  <c r="L60" i="6"/>
  <c r="K60" i="6"/>
  <c r="J60" i="6"/>
  <c r="I60" i="6"/>
  <c r="H60" i="6"/>
  <c r="G60" i="6"/>
  <c r="F60" i="6"/>
  <c r="L57" i="6"/>
  <c r="K57" i="6"/>
  <c r="J57" i="6"/>
  <c r="I57" i="6"/>
  <c r="H57" i="6"/>
  <c r="G57" i="6"/>
  <c r="F57" i="6"/>
  <c r="L56" i="6"/>
  <c r="K56" i="6"/>
  <c r="J56" i="6"/>
  <c r="I56" i="6"/>
  <c r="H56" i="6"/>
  <c r="G56" i="6"/>
  <c r="L136" i="6"/>
  <c r="K136" i="6"/>
  <c r="J136" i="6"/>
  <c r="I136" i="6"/>
  <c r="H136" i="6"/>
  <c r="L124" i="6"/>
  <c r="K124" i="6"/>
  <c r="J124" i="6"/>
  <c r="I124" i="6"/>
  <c r="H124" i="6"/>
  <c r="G124" i="6"/>
  <c r="F124" i="6"/>
  <c r="L102" i="6"/>
  <c r="K102" i="6"/>
  <c r="J102" i="6"/>
  <c r="I102" i="6"/>
  <c r="H102" i="6"/>
  <c r="G102" i="6"/>
  <c r="F102" i="6"/>
  <c r="D107" i="6"/>
  <c r="F56" i="6"/>
  <c r="D73" i="6"/>
  <c r="L72" i="6"/>
  <c r="K72" i="6"/>
  <c r="J72" i="6"/>
  <c r="I72" i="6"/>
  <c r="H72" i="6"/>
  <c r="G72" i="6"/>
  <c r="F72" i="6"/>
  <c r="E72" i="6"/>
  <c r="J23" i="6"/>
  <c r="L80" i="6" l="1"/>
  <c r="L79" i="6" s="1"/>
  <c r="K80" i="6"/>
  <c r="K79" i="6" s="1"/>
  <c r="J80" i="6"/>
  <c r="I80" i="6"/>
  <c r="I79" i="6" s="1"/>
  <c r="H80" i="6"/>
  <c r="H79" i="6" s="1"/>
  <c r="G80" i="6"/>
  <c r="G79" i="6" s="1"/>
  <c r="F80" i="6"/>
  <c r="E79" i="6"/>
  <c r="J79" i="6"/>
  <c r="D81" i="6"/>
  <c r="D78" i="6"/>
  <c r="E58" i="6"/>
  <c r="E94" i="6"/>
  <c r="E76" i="6"/>
  <c r="E75" i="6" s="1"/>
  <c r="E136" i="6"/>
  <c r="E133" i="6"/>
  <c r="E130" i="6"/>
  <c r="E129" i="6" s="1"/>
  <c r="E124" i="6"/>
  <c r="E123" i="6" s="1"/>
  <c r="E119" i="6"/>
  <c r="E118" i="6" s="1"/>
  <c r="E116" i="6"/>
  <c r="E114" i="6"/>
  <c r="E109" i="6"/>
  <c r="E102" i="6"/>
  <c r="E101" i="6" s="1"/>
  <c r="E98" i="6"/>
  <c r="E93" i="6" s="1"/>
  <c r="E90" i="6"/>
  <c r="E83" i="6"/>
  <c r="E71" i="6"/>
  <c r="E69" i="6"/>
  <c r="E68" i="6" s="1"/>
  <c r="E65" i="6"/>
  <c r="E62" i="6"/>
  <c r="E57" i="6"/>
  <c r="E56" i="6"/>
  <c r="D140" i="6"/>
  <c r="I139" i="6"/>
  <c r="I138" i="6" s="1"/>
  <c r="H139" i="6"/>
  <c r="H138" i="6" s="1"/>
  <c r="G139" i="6"/>
  <c r="G138" i="6"/>
  <c r="F139" i="6"/>
  <c r="D139" i="6" s="1"/>
  <c r="D137" i="6"/>
  <c r="D135" i="6"/>
  <c r="D134" i="6"/>
  <c r="L133" i="6"/>
  <c r="L132" i="6" s="1"/>
  <c r="K133" i="6"/>
  <c r="K132" i="6" s="1"/>
  <c r="J133" i="6"/>
  <c r="J132" i="6" s="1"/>
  <c r="I133" i="6"/>
  <c r="I132" i="6" s="1"/>
  <c r="H133" i="6"/>
  <c r="G133" i="6"/>
  <c r="G132" i="6" s="1"/>
  <c r="F133" i="6"/>
  <c r="H132" i="6"/>
  <c r="D131" i="6"/>
  <c r="L130" i="6"/>
  <c r="L129" i="6" s="1"/>
  <c r="K130" i="6"/>
  <c r="J130" i="6"/>
  <c r="J129" i="6" s="1"/>
  <c r="I130" i="6"/>
  <c r="I129" i="6" s="1"/>
  <c r="H130" i="6"/>
  <c r="H129" i="6" s="1"/>
  <c r="G130" i="6"/>
  <c r="F130" i="6"/>
  <c r="K129" i="6"/>
  <c r="G129" i="6"/>
  <c r="D125" i="6"/>
  <c r="L123" i="6"/>
  <c r="J123" i="6"/>
  <c r="H123" i="6"/>
  <c r="D124" i="6"/>
  <c r="K123" i="6"/>
  <c r="I123" i="6"/>
  <c r="G123" i="6"/>
  <c r="D122" i="6"/>
  <c r="L121" i="6"/>
  <c r="K121" i="6"/>
  <c r="J121" i="6"/>
  <c r="I121" i="6"/>
  <c r="H121" i="6"/>
  <c r="G121" i="6"/>
  <c r="F121" i="6"/>
  <c r="D120" i="6"/>
  <c r="L119" i="6"/>
  <c r="K119" i="6"/>
  <c r="K118" i="6" s="1"/>
  <c r="J119" i="6"/>
  <c r="J118" i="6" s="1"/>
  <c r="I119" i="6"/>
  <c r="I118" i="6" s="1"/>
  <c r="H119" i="6"/>
  <c r="H118" i="6" s="1"/>
  <c r="G119" i="6"/>
  <c r="G118" i="6" s="1"/>
  <c r="F119" i="6"/>
  <c r="L118" i="6"/>
  <c r="D117" i="6"/>
  <c r="L116" i="6"/>
  <c r="K116" i="6"/>
  <c r="J116" i="6"/>
  <c r="I116" i="6"/>
  <c r="H116" i="6"/>
  <c r="F116" i="6"/>
  <c r="D115" i="6"/>
  <c r="L114" i="6"/>
  <c r="L113" i="6" s="1"/>
  <c r="K114" i="6"/>
  <c r="J114" i="6"/>
  <c r="I114" i="6"/>
  <c r="H114" i="6"/>
  <c r="H113" i="6" s="1"/>
  <c r="G114" i="6"/>
  <c r="F114" i="6"/>
  <c r="F113" i="6" s="1"/>
  <c r="D110" i="6"/>
  <c r="L109" i="6"/>
  <c r="K109" i="6"/>
  <c r="K108" i="6" s="1"/>
  <c r="J109" i="6"/>
  <c r="J108" i="6" s="1"/>
  <c r="I109" i="6"/>
  <c r="I108" i="6" s="1"/>
  <c r="H109" i="6"/>
  <c r="G109" i="6"/>
  <c r="G108" i="6" s="1"/>
  <c r="F109" i="6"/>
  <c r="F108" i="6" s="1"/>
  <c r="L108" i="6"/>
  <c r="H108" i="6"/>
  <c r="D106" i="6"/>
  <c r="D105" i="6"/>
  <c r="D104" i="6"/>
  <c r="D103" i="6"/>
  <c r="L101" i="6"/>
  <c r="K101" i="6"/>
  <c r="J101" i="6"/>
  <c r="I101" i="6"/>
  <c r="H101" i="6"/>
  <c r="G101" i="6"/>
  <c r="F101" i="6"/>
  <c r="D100" i="6"/>
  <c r="D99" i="6"/>
  <c r="L98" i="6"/>
  <c r="K98" i="6"/>
  <c r="J98" i="6"/>
  <c r="I98" i="6"/>
  <c r="H98" i="6"/>
  <c r="G98" i="6"/>
  <c r="D98" i="6" s="1"/>
  <c r="F98" i="6"/>
  <c r="F93" i="6" s="1"/>
  <c r="D97" i="6"/>
  <c r="D96" i="6"/>
  <c r="D95" i="6"/>
  <c r="L94" i="6"/>
  <c r="L93" i="6" s="1"/>
  <c r="K94" i="6"/>
  <c r="J94" i="6"/>
  <c r="I94" i="6"/>
  <c r="I93" i="6" s="1"/>
  <c r="H94" i="6"/>
  <c r="H93" i="6" s="1"/>
  <c r="G94" i="6"/>
  <c r="F94" i="6"/>
  <c r="D92" i="6"/>
  <c r="D91" i="6"/>
  <c r="L90" i="6"/>
  <c r="K90" i="6"/>
  <c r="J90" i="6"/>
  <c r="I90" i="6"/>
  <c r="I82" i="6" s="1"/>
  <c r="H90" i="6"/>
  <c r="G90" i="6"/>
  <c r="F90" i="6"/>
  <c r="D89" i="6"/>
  <c r="D87" i="6"/>
  <c r="D86" i="6"/>
  <c r="D85" i="6"/>
  <c r="D84" i="6"/>
  <c r="K82" i="6"/>
  <c r="H82" i="6"/>
  <c r="G82" i="6"/>
  <c r="D77" i="6"/>
  <c r="L76" i="6"/>
  <c r="L75" i="6" s="1"/>
  <c r="K76" i="6"/>
  <c r="K75" i="6" s="1"/>
  <c r="J76" i="6"/>
  <c r="J75" i="6" s="1"/>
  <c r="I76" i="6"/>
  <c r="I75" i="6" s="1"/>
  <c r="H76" i="6"/>
  <c r="G76" i="6"/>
  <c r="G75" i="6" s="1"/>
  <c r="F76" i="6"/>
  <c r="F75" i="6" s="1"/>
  <c r="H75" i="6"/>
  <c r="D74" i="6"/>
  <c r="L71" i="6"/>
  <c r="K71" i="6"/>
  <c r="J71" i="6"/>
  <c r="I71" i="6"/>
  <c r="H71" i="6"/>
  <c r="G71" i="6"/>
  <c r="F71" i="6"/>
  <c r="D70" i="6"/>
  <c r="L69" i="6"/>
  <c r="L68" i="6" s="1"/>
  <c r="K69" i="6"/>
  <c r="K68" i="6" s="1"/>
  <c r="J69" i="6"/>
  <c r="J68" i="6" s="1"/>
  <c r="I69" i="6"/>
  <c r="H69" i="6"/>
  <c r="H68" i="6" s="1"/>
  <c r="G68" i="6"/>
  <c r="F69" i="6"/>
  <c r="F68" i="6" s="1"/>
  <c r="D66" i="6"/>
  <c r="L65" i="6"/>
  <c r="K65" i="6"/>
  <c r="J65" i="6"/>
  <c r="J59" i="6"/>
  <c r="I65" i="6"/>
  <c r="I59" i="6" s="1"/>
  <c r="I143" i="6" s="1"/>
  <c r="H65" i="6"/>
  <c r="H59" i="6"/>
  <c r="H143" i="6" s="1"/>
  <c r="G65" i="6"/>
  <c r="F65" i="6"/>
  <c r="D64" i="6"/>
  <c r="D63" i="6"/>
  <c r="L62" i="6"/>
  <c r="K62" i="6"/>
  <c r="K61" i="6" s="1"/>
  <c r="J62" i="6"/>
  <c r="I62" i="6"/>
  <c r="H62" i="6"/>
  <c r="G62" i="6"/>
  <c r="F62" i="6"/>
  <c r="D56" i="6"/>
  <c r="D52" i="6"/>
  <c r="D51" i="6"/>
  <c r="L50" i="6"/>
  <c r="K50" i="6"/>
  <c r="J50" i="6"/>
  <c r="I50" i="6"/>
  <c r="H50" i="6"/>
  <c r="G50" i="6"/>
  <c r="F50" i="6"/>
  <c r="D49" i="6"/>
  <c r="L48" i="6"/>
  <c r="K48" i="6"/>
  <c r="J48" i="6"/>
  <c r="I48" i="6"/>
  <c r="H48" i="6"/>
  <c r="G48" i="6"/>
  <c r="F48" i="6"/>
  <c r="D47" i="6"/>
  <c r="D46" i="6"/>
  <c r="L45" i="6"/>
  <c r="K45" i="6"/>
  <c r="J45" i="6"/>
  <c r="I45" i="6"/>
  <c r="H45" i="6"/>
  <c r="G45" i="6"/>
  <c r="F45" i="6"/>
  <c r="D44" i="6"/>
  <c r="D43" i="6"/>
  <c r="D42" i="6"/>
  <c r="L41" i="6"/>
  <c r="K41" i="6"/>
  <c r="J41" i="6"/>
  <c r="I41" i="6"/>
  <c r="H41" i="6"/>
  <c r="G41" i="6"/>
  <c r="F41" i="6"/>
  <c r="D41" i="6" s="1"/>
  <c r="D40" i="6"/>
  <c r="D39" i="6"/>
  <c r="D38" i="6"/>
  <c r="L37" i="6"/>
  <c r="K37" i="6"/>
  <c r="J37" i="6"/>
  <c r="I37" i="6"/>
  <c r="H37" i="6"/>
  <c r="G37" i="6"/>
  <c r="F37" i="6"/>
  <c r="D36" i="6"/>
  <c r="D35" i="6"/>
  <c r="D34" i="6"/>
  <c r="D33" i="6"/>
  <c r="D32" i="6"/>
  <c r="D31" i="6"/>
  <c r="L30" i="6"/>
  <c r="L29" i="6" s="1"/>
  <c r="K30" i="6"/>
  <c r="K29" i="6" s="1"/>
  <c r="J30" i="6"/>
  <c r="J29" i="6" s="1"/>
  <c r="I30" i="6"/>
  <c r="I29" i="6" s="1"/>
  <c r="H30" i="6"/>
  <c r="H29" i="6" s="1"/>
  <c r="G30" i="6"/>
  <c r="G29" i="6" s="1"/>
  <c r="F30" i="6"/>
  <c r="F29" i="6"/>
  <c r="D28" i="6"/>
  <c r="D27" i="6"/>
  <c r="D26" i="6"/>
  <c r="D25" i="6"/>
  <c r="D24" i="6"/>
  <c r="L23" i="6"/>
  <c r="K23" i="6"/>
  <c r="I23" i="6"/>
  <c r="H23" i="6"/>
  <c r="G23" i="6"/>
  <c r="F23" i="6"/>
  <c r="D22" i="6"/>
  <c r="D21" i="6"/>
  <c r="L20" i="6"/>
  <c r="K20" i="6"/>
  <c r="J20" i="6"/>
  <c r="J19" i="6" s="1"/>
  <c r="I20" i="6"/>
  <c r="H20" i="6"/>
  <c r="G20" i="6"/>
  <c r="F20" i="6"/>
  <c r="D18" i="6"/>
  <c r="D16" i="6"/>
  <c r="D15" i="6"/>
  <c r="L14" i="6"/>
  <c r="K14" i="6"/>
  <c r="J14" i="6"/>
  <c r="I14" i="6"/>
  <c r="H14" i="6"/>
  <c r="G14" i="6"/>
  <c r="F14" i="6"/>
  <c r="D13" i="6"/>
  <c r="D12" i="6"/>
  <c r="D11" i="6"/>
  <c r="L10" i="6"/>
  <c r="K10" i="6"/>
  <c r="J10" i="6"/>
  <c r="I10" i="6"/>
  <c r="H10" i="6"/>
  <c r="G10" i="6"/>
  <c r="F10" i="6"/>
  <c r="G113" i="6"/>
  <c r="E132" i="6"/>
  <c r="E108" i="6"/>
  <c r="E55" i="6"/>
  <c r="E142" i="6" s="1"/>
  <c r="D57" i="6"/>
  <c r="D80" i="6"/>
  <c r="F79" i="6"/>
  <c r="L59" i="6"/>
  <c r="L143" i="6" s="1"/>
  <c r="D136" i="6"/>
  <c r="D109" i="6"/>
  <c r="G61" i="6"/>
  <c r="J93" i="6" l="1"/>
  <c r="J113" i="6"/>
  <c r="F138" i="6"/>
  <c r="D138" i="6" s="1"/>
  <c r="F59" i="6"/>
  <c r="F143" i="6" s="1"/>
  <c r="K59" i="6"/>
  <c r="K93" i="6"/>
  <c r="K113" i="6"/>
  <c r="D48" i="6"/>
  <c r="G59" i="6"/>
  <c r="G143" i="6" s="1"/>
  <c r="E113" i="6"/>
  <c r="G55" i="6"/>
  <c r="E59" i="6"/>
  <c r="E60" i="6" s="1"/>
  <c r="E82" i="6"/>
  <c r="I55" i="6"/>
  <c r="D65" i="6"/>
  <c r="E61" i="6"/>
  <c r="E54" i="6" s="1"/>
  <c r="D62" i="6"/>
  <c r="H61" i="6"/>
  <c r="H54" i="6" s="1"/>
  <c r="D50" i="6"/>
  <c r="L19" i="6"/>
  <c r="L17" i="6" s="1"/>
  <c r="L9" i="6" s="1"/>
  <c r="K19" i="6"/>
  <c r="K17" i="6" s="1"/>
  <c r="K9" i="6" s="1"/>
  <c r="K8" i="6" s="1"/>
  <c r="I19" i="6"/>
  <c r="I17" i="6" s="1"/>
  <c r="I9" i="6" s="1"/>
  <c r="D94" i="6"/>
  <c r="D114" i="6"/>
  <c r="D37" i="6"/>
  <c r="D130" i="6"/>
  <c r="D119" i="6"/>
  <c r="D60" i="6"/>
  <c r="G93" i="6"/>
  <c r="D93" i="6" s="1"/>
  <c r="D90" i="6"/>
  <c r="L82" i="6"/>
  <c r="J82" i="6"/>
  <c r="D83" i="6"/>
  <c r="D79" i="6"/>
  <c r="D72" i="6"/>
  <c r="D58" i="6"/>
  <c r="D71" i="6"/>
  <c r="K143" i="6"/>
  <c r="K54" i="6"/>
  <c r="D69" i="6"/>
  <c r="D75" i="6"/>
  <c r="D101" i="6"/>
  <c r="D108" i="6"/>
  <c r="D14" i="6"/>
  <c r="H19" i="6"/>
  <c r="H17" i="6" s="1"/>
  <c r="H9" i="6" s="1"/>
  <c r="F55" i="6"/>
  <c r="H55" i="6"/>
  <c r="J55" i="6"/>
  <c r="L55" i="6"/>
  <c r="I68" i="6"/>
  <c r="D68" i="6" s="1"/>
  <c r="D76" i="6"/>
  <c r="F82" i="6"/>
  <c r="D82" i="6" s="1"/>
  <c r="D102" i="6"/>
  <c r="I113" i="6"/>
  <c r="D113" i="6" s="1"/>
  <c r="D116" i="6"/>
  <c r="F118" i="6"/>
  <c r="D118" i="6" s="1"/>
  <c r="D121" i="6"/>
  <c r="F123" i="6"/>
  <c r="D123" i="6" s="1"/>
  <c r="F129" i="6"/>
  <c r="D129" i="6" s="1"/>
  <c r="F132" i="6"/>
  <c r="D132" i="6" s="1"/>
  <c r="F61" i="6"/>
  <c r="L61" i="6"/>
  <c r="J61" i="6"/>
  <c r="J54" i="6" s="1"/>
  <c r="D30" i="6"/>
  <c r="D45" i="6"/>
  <c r="J143" i="6"/>
  <c r="I61" i="6"/>
  <c r="D133" i="6"/>
  <c r="K55" i="6"/>
  <c r="J17" i="6"/>
  <c r="J9" i="6" s="1"/>
  <c r="J8" i="6" s="1"/>
  <c r="D29" i="6"/>
  <c r="F19" i="6"/>
  <c r="F17" i="6" s="1"/>
  <c r="F9" i="6" s="1"/>
  <c r="F8" i="6" s="1"/>
  <c r="G19" i="6"/>
  <c r="G17" i="6" s="1"/>
  <c r="D23" i="6"/>
  <c r="D20" i="6"/>
  <c r="D10" i="6"/>
  <c r="D59" i="6" l="1"/>
  <c r="I142" i="6"/>
  <c r="I54" i="6"/>
  <c r="D143" i="6"/>
  <c r="G54" i="6"/>
  <c r="L142" i="6"/>
  <c r="L54" i="6"/>
  <c r="F54" i="6"/>
  <c r="F141" i="6" s="1"/>
  <c r="H142" i="6"/>
  <c r="D55" i="6"/>
  <c r="K141" i="6"/>
  <c r="J141" i="6"/>
  <c r="D61" i="6"/>
  <c r="K142" i="6"/>
  <c r="D19" i="6"/>
  <c r="F142" i="6"/>
  <c r="J142" i="6"/>
  <c r="H8" i="6"/>
  <c r="H141" i="6" s="1"/>
  <c r="L8" i="6"/>
  <c r="I8" i="6"/>
  <c r="D17" i="6"/>
  <c r="G9" i="6"/>
  <c r="I141" i="6" l="1"/>
  <c r="L141" i="6"/>
  <c r="D54" i="6"/>
  <c r="G142" i="6"/>
  <c r="G8" i="6"/>
  <c r="D9" i="6"/>
  <c r="D142" i="6" s="1"/>
  <c r="G141" i="6" l="1"/>
  <c r="D8" i="6"/>
  <c r="D141" i="6" s="1"/>
</calcChain>
</file>

<file path=xl/sharedStrings.xml><?xml version="1.0" encoding="utf-8"?>
<sst xmlns="http://schemas.openxmlformats.org/spreadsheetml/2006/main" count="279" uniqueCount="159">
  <si>
    <t>COD</t>
  </si>
  <si>
    <t>INDICATORI</t>
  </si>
  <si>
    <t xml:space="preserve">Impozitul pe veniturile din transf.propr.imob. </t>
  </si>
  <si>
    <t>03.02.18</t>
  </si>
  <si>
    <t>04.02</t>
  </si>
  <si>
    <t>Cote defalcate din impozitul pe venit</t>
  </si>
  <si>
    <t>04.02.01</t>
  </si>
  <si>
    <t>04.02.04</t>
  </si>
  <si>
    <t>11.02</t>
  </si>
  <si>
    <t>11.02.02</t>
  </si>
  <si>
    <t>11.02.06</t>
  </si>
  <si>
    <t>07.02.01</t>
  </si>
  <si>
    <t>07.02.01.01</t>
  </si>
  <si>
    <t>07.02.01.02</t>
  </si>
  <si>
    <t>07.02.02</t>
  </si>
  <si>
    <t>07.02.02.01</t>
  </si>
  <si>
    <t>07.02.02.02</t>
  </si>
  <si>
    <t>07.02.02.03</t>
  </si>
  <si>
    <t xml:space="preserve">Taxe judiciare de timbru si alte taxe de timbru  </t>
  </si>
  <si>
    <t xml:space="preserve">Alte impozite si taxe  pe proprietate </t>
  </si>
  <si>
    <t>07.02.03</t>
  </si>
  <si>
    <t>07.02.50</t>
  </si>
  <si>
    <t>07.02</t>
  </si>
  <si>
    <t>16.02.02</t>
  </si>
  <si>
    <t>16.02.02.01</t>
  </si>
  <si>
    <t>16.02.02.02</t>
  </si>
  <si>
    <t>Venituri din concesiuni si inchirieri</t>
  </si>
  <si>
    <t>30.02.05</t>
  </si>
  <si>
    <t>Taxe extrajudiciare de timbru</t>
  </si>
  <si>
    <t>34.02.02</t>
  </si>
  <si>
    <t>Alte amenzi, penalitati si confiscari</t>
  </si>
  <si>
    <t>35.02.01</t>
  </si>
  <si>
    <t>35.02.02</t>
  </si>
  <si>
    <t>35.02.50</t>
  </si>
  <si>
    <t>35.02</t>
  </si>
  <si>
    <t>Alte venituri</t>
  </si>
  <si>
    <t>36.02.50</t>
  </si>
  <si>
    <t>Donatii si sponsorizari</t>
  </si>
  <si>
    <t>37.02</t>
  </si>
  <si>
    <t>37.02.01</t>
  </si>
  <si>
    <t>37.02.03</t>
  </si>
  <si>
    <t>42.02</t>
  </si>
  <si>
    <t>42.02.34</t>
  </si>
  <si>
    <t xml:space="preserve">Cote si sume defalcate din impozitul pe venit   </t>
  </si>
  <si>
    <t xml:space="preserve">Impozite si  taxe pe proprietate  </t>
  </si>
  <si>
    <t xml:space="preserve">Impozit si taxa pe cladiri    </t>
  </si>
  <si>
    <t xml:space="preserve">Impozit pe cladiri de la persoane fizice </t>
  </si>
  <si>
    <t xml:space="preserve">Impozit si taxa pe cladiri de la persoane juridice </t>
  </si>
  <si>
    <t xml:space="preserve">Impozit si taxa pe teren  </t>
  </si>
  <si>
    <t xml:space="preserve">Impozit pe terenuri de la persoane fizice </t>
  </si>
  <si>
    <t xml:space="preserve">Impozit si taxa pe teren de la persoane juridice </t>
  </si>
  <si>
    <t xml:space="preserve">Impozitul pe terenul din extravilan  </t>
  </si>
  <si>
    <t xml:space="preserve">Impozit pe mijloacele de transport  </t>
  </si>
  <si>
    <t xml:space="preserve">Amenzi, penalitati si confiscari  </t>
  </si>
  <si>
    <t xml:space="preserve">Transferuri voluntare,  altele decat subventiile  </t>
  </si>
  <si>
    <t xml:space="preserve">Taxe pe utiliz bunurilor, aut. utiliz. bunurilor </t>
  </si>
  <si>
    <t xml:space="preserve">Subventii de la bugetul de stat    </t>
  </si>
  <si>
    <t>Venituri proprii- total</t>
  </si>
  <si>
    <t>Sume alocate din cotele def. din imp. pe venit pentru echilibrarea bugetelor locale</t>
  </si>
  <si>
    <t>Venituri din amenzi si alte sanctiuni aplicate</t>
  </si>
  <si>
    <t>Penalitati pentru nedepunerea declaratiilor</t>
  </si>
  <si>
    <t>Vărsăminte din secţiunea de funcţionare pentru finanţarea secţiunii de dezvoltare a bugetului local</t>
  </si>
  <si>
    <t>Sume defalcate din TVA</t>
  </si>
  <si>
    <t>TRIM I</t>
  </si>
  <si>
    <t>TRIM II</t>
  </si>
  <si>
    <t>TRIM III</t>
  </si>
  <si>
    <t>TRIM IV</t>
  </si>
  <si>
    <t>Subventii pentru acord ajut.incalzirea locuintei</t>
  </si>
  <si>
    <t>VENITURILE SECT. DE FUNCTIONARE</t>
  </si>
  <si>
    <t>Vărsăminte din secţiunea de funcţionare</t>
  </si>
  <si>
    <t>37.02.04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</si>
  <si>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</si>
  <si>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</si>
  <si>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</si>
  <si>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</si>
  <si>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</si>
  <si>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</si>
  <si>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</si>
  <si>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</si>
  <si>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AUTORITATI EXECUTIVE</t>
  </si>
  <si>
    <t>51.02.01.03</t>
  </si>
  <si>
    <t>FOND REZERVA BUGETARA</t>
  </si>
  <si>
    <t>54.02.05</t>
  </si>
  <si>
    <t>Fond rezerva la dispoz.autorit.locale</t>
  </si>
  <si>
    <t>POLITIA COMUNITARA</t>
  </si>
  <si>
    <t>61.02.03.04</t>
  </si>
  <si>
    <t>INVATAMANT</t>
  </si>
  <si>
    <t>Burse</t>
  </si>
  <si>
    <t>65.02.03</t>
  </si>
  <si>
    <t>CULTURA, RECREERE SI RELIGIE</t>
  </si>
  <si>
    <t>Sustinerea cultelor</t>
  </si>
  <si>
    <t>ASIGURARI SI ASISTENTA SOCIALA</t>
  </si>
  <si>
    <t>Cheltuieli de personal asistenti handicap</t>
  </si>
  <si>
    <t>Indemnizarii persoane handicap</t>
  </si>
  <si>
    <t xml:space="preserve">Ajutoare incalzire </t>
  </si>
  <si>
    <t>ILUMINAT PUBLIC</t>
  </si>
  <si>
    <t>70.02.06</t>
  </si>
  <si>
    <t>ALIMENTARE CU  APA</t>
  </si>
  <si>
    <t>70.02.05.01</t>
  </si>
  <si>
    <t>DRUMURI</t>
  </si>
  <si>
    <t>84.02.03.01</t>
  </si>
  <si>
    <t>50.57.59</t>
  </si>
  <si>
    <t>CONSILIUL LOCAL SOTRILE</t>
  </si>
  <si>
    <t>Sume defalcate din TVA pentru finanarea chelt. descentralizate la nivelul comunelor</t>
  </si>
  <si>
    <t>Sume defalcate din TVA pentru echilibrarea bugetelor locale</t>
  </si>
  <si>
    <t>MII LEI</t>
  </si>
  <si>
    <t>TOTAL VENITURI (S. FUNCT. +S. DEZV.)</t>
  </si>
  <si>
    <t>00.01</t>
  </si>
  <si>
    <t>87.02.01</t>
  </si>
  <si>
    <t>Proiect dezv.locala FRDS</t>
  </si>
  <si>
    <t>ALTE ACTIUNI- F.R.D.S</t>
  </si>
  <si>
    <t>Anexa 1</t>
  </si>
  <si>
    <t>Rambursari de credite</t>
  </si>
  <si>
    <t>16.02.03</t>
  </si>
  <si>
    <t>Taxe si tarife pt.eliberare licente si autorizatii</t>
  </si>
  <si>
    <t>Impozit pe mijl.de transport persoane fizice</t>
  </si>
  <si>
    <t>Impozit pe mijl.de transport persoane juridice</t>
  </si>
  <si>
    <t>Diverse venituri</t>
  </si>
  <si>
    <t>Cheltuieli de capital-camine culturale</t>
  </si>
  <si>
    <t>AGRICULTURA</t>
  </si>
  <si>
    <t xml:space="preserve">Cheltuieli cu bunuri si servicii - pasune </t>
  </si>
  <si>
    <t>83.02.03.30</t>
  </si>
  <si>
    <t>54.02.50</t>
  </si>
  <si>
    <t>ALTE SERVICII PUBLICE GENERALE</t>
  </si>
  <si>
    <t>Taxe speciale</t>
  </si>
  <si>
    <t>36.02.06</t>
  </si>
  <si>
    <t>Cheltuieli cerinte educationale speciale</t>
  </si>
  <si>
    <t>Drepturi stabilite de Legea nr.248/2015</t>
  </si>
  <si>
    <t xml:space="preserve">Cheltuieli cu bunuri si servicii </t>
  </si>
  <si>
    <t>DEZVOLTARE COMUNALA</t>
  </si>
  <si>
    <t>PROTECTIA MEDIULUI</t>
  </si>
  <si>
    <t>74.02.05.01</t>
  </si>
  <si>
    <t>70.02.50</t>
  </si>
  <si>
    <t xml:space="preserve"> </t>
  </si>
  <si>
    <t>Transferuri Club Sportiv Sotrile</t>
  </si>
  <si>
    <t>Ajutoare sociale de urgenta</t>
  </si>
  <si>
    <t>42.02.65</t>
  </si>
  <si>
    <t>Finantarea P.N.D.L.</t>
  </si>
  <si>
    <t>33.02.28</t>
  </si>
  <si>
    <t>Venituri din recuperare cheltuieli de judecata</t>
  </si>
  <si>
    <t>04.02.05</t>
  </si>
  <si>
    <t>Sume repartizate din fondul la dispozitia C.J.P.H.</t>
  </si>
  <si>
    <t>Plati efectuate in anii precedenti</t>
  </si>
  <si>
    <t>Excedent/Deficit, din care:</t>
  </si>
  <si>
    <t>Deficit Sectiunea de functionare</t>
  </si>
  <si>
    <t>Deficit Sectiunea de dezvoltare</t>
  </si>
  <si>
    <t>din care, plati restante</t>
  </si>
  <si>
    <t>0</t>
  </si>
  <si>
    <t>61.02.05</t>
  </si>
  <si>
    <t>PROTECTIE CIVILA- SITUATII URGENTA</t>
  </si>
  <si>
    <t>Cheltuieli de personal-alegeri locale</t>
  </si>
  <si>
    <t>Cheltuieli cu bunuri si servicii-alegeri locale</t>
  </si>
  <si>
    <t>Alte cheltuieli asistenta sociala</t>
  </si>
  <si>
    <t xml:space="preserve">         BUGETUL DE VENITURI SI CHELTUIELI PE ANUL 2022</t>
  </si>
  <si>
    <t xml:space="preserve">                        SI ESTIMARI PENTRU ANII 2023-2025</t>
  </si>
  <si>
    <t>PREVEDERI2022</t>
  </si>
  <si>
    <t>Venirui din recuperare cheltuieli executare silita</t>
  </si>
  <si>
    <t>Suport alimentar cf OUG 91/2021</t>
  </si>
  <si>
    <t>la H.C.L. nr. ……. / 14 februarie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</si>
</sst>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Arial"/>
      <family val="2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Times New Roman"/>
      <family val="1"/>
    </font>
    <font>
      <i/>
      <sz val="7"/>
      <name val="Arial"/>
      <family val="2"/>
    </font>
    <font>
      <b/>
      <sz val="8"/>
      <color indexed="8"/>
      <name val="Arial"/>
      <family val="2"/>
    </font>
    <font>
      <b/>
      <i/>
      <sz val="8"/>
      <name val="Times New Roman"/>
      <family val="1"/>
    </font>
    <font>
      <i/>
      <sz val="6"/>
      <name val="Times New Roman"/>
      <family val="1"/>
    </font>
    <font>
      <b/>
      <sz val="9"/>
      <name val="Arial"/>
      <family val="2"/>
    </font>
    <font>
      <b/>
      <i/>
      <sz val="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73">
    <xf numFmtId="0" fontId="0" fillId="0" borderId="0" xfId="0"/>
    <xf numFmtId="0" fontId="4" fillId="0" borderId="0" xfId="0" applyFont="1"/>
    <xf numFmtId="0" fontId="5" fillId="0" borderId="0" xfId="0" applyFont="1" applyFill="1" applyBorder="1"/>
    <xf numFmtId="0" fontId="14" fillId="0" borderId="0" xfId="0" applyFont="1"/>
    <xf numFmtId="0" fontId="15" fillId="0" borderId="0" xfId="0" applyFont="1"/>
    <xf numFmtId="0" fontId="6" fillId="0" borderId="0" xfId="0" applyFont="1"/>
    <xf numFmtId="0" fontId="16" fillId="0" borderId="0" xfId="0" applyFont="1"/>
    <xf numFmtId="49" fontId="5" fillId="0" borderId="1" xfId="0" applyNumberFormat="1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49" fontId="5" fillId="0" borderId="8" xfId="0" applyNumberFormat="1" applyFont="1" applyBorder="1" applyAlignment="1">
      <alignment horizontal="right"/>
    </xf>
    <xf numFmtId="0" fontId="5" fillId="0" borderId="8" xfId="0" applyFont="1" applyBorder="1"/>
    <xf numFmtId="0" fontId="5" fillId="0" borderId="0" xfId="0" applyFont="1" applyBorder="1"/>
    <xf numFmtId="1" fontId="8" fillId="0" borderId="2" xfId="0" applyNumberFormat="1" applyFont="1" applyBorder="1" applyAlignment="1">
      <alignment horizontal="right"/>
    </xf>
    <xf numFmtId="1" fontId="8" fillId="0" borderId="4" xfId="0" applyNumberFormat="1" applyFont="1" applyBorder="1" applyAlignment="1">
      <alignment horizontal="right"/>
    </xf>
    <xf numFmtId="0" fontId="8" fillId="0" borderId="2" xfId="0" applyFont="1" applyBorder="1"/>
    <xf numFmtId="0" fontId="8" fillId="0" borderId="4" xfId="0" applyFont="1" applyBorder="1"/>
    <xf numFmtId="49" fontId="8" fillId="0" borderId="2" xfId="0" applyNumberFormat="1" applyFont="1" applyBorder="1" applyAlignment="1">
      <alignment horizontal="right"/>
    </xf>
    <xf numFmtId="49" fontId="8" fillId="0" borderId="4" xfId="0" applyNumberFormat="1" applyFont="1" applyBorder="1" applyAlignment="1">
      <alignment horizontal="right"/>
    </xf>
    <xf numFmtId="49" fontId="17" fillId="2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1" fontId="8" fillId="0" borderId="2" xfId="0" applyNumberFormat="1" applyFont="1" applyBorder="1"/>
    <xf numFmtId="1" fontId="5" fillId="0" borderId="2" xfId="0" applyNumberFormat="1" applyFont="1" applyBorder="1"/>
    <xf numFmtId="1" fontId="5" fillId="0" borderId="4" xfId="0" applyNumberFormat="1" applyFont="1" applyBorder="1"/>
    <xf numFmtId="0" fontId="18" fillId="0" borderId="0" xfId="0" applyFont="1"/>
    <xf numFmtId="0" fontId="9" fillId="2" borderId="10" xfId="2" applyFont="1" applyFill="1" applyBorder="1" applyAlignment="1">
      <alignment horizontal="left"/>
    </xf>
    <xf numFmtId="16" fontId="8" fillId="0" borderId="10" xfId="2" quotePrefix="1" applyNumberFormat="1" applyFont="1" applyFill="1" applyBorder="1" applyAlignment="1">
      <alignment horizontal="left"/>
    </xf>
    <xf numFmtId="16" fontId="5" fillId="0" borderId="10" xfId="2" quotePrefix="1" applyNumberFormat="1" applyFont="1" applyFill="1" applyBorder="1" applyAlignment="1">
      <alignment horizontal="left"/>
    </xf>
    <xf numFmtId="0" fontId="8" fillId="0" borderId="10" xfId="2" quotePrefix="1" applyFont="1" applyFill="1" applyBorder="1" applyAlignment="1">
      <alignment horizontal="left"/>
    </xf>
    <xf numFmtId="0" fontId="5" fillId="0" borderId="10" xfId="2" quotePrefix="1" applyFont="1" applyFill="1" applyBorder="1" applyAlignment="1">
      <alignment horizontal="left"/>
    </xf>
    <xf numFmtId="16" fontId="10" fillId="2" borderId="10" xfId="2" quotePrefix="1" applyNumberFormat="1" applyFont="1" applyFill="1" applyBorder="1" applyAlignment="1">
      <alignment horizontal="left"/>
    </xf>
    <xf numFmtId="16" fontId="8" fillId="2" borderId="10" xfId="2" quotePrefix="1" applyNumberFormat="1" applyFont="1" applyFill="1" applyBorder="1" applyAlignment="1">
      <alignment horizontal="left"/>
    </xf>
    <xf numFmtId="0" fontId="8" fillId="2" borderId="10" xfId="2" applyFont="1" applyFill="1" applyBorder="1" applyAlignment="1">
      <alignment horizontal="left"/>
    </xf>
    <xf numFmtId="0" fontId="5" fillId="2" borderId="10" xfId="2" applyFont="1" applyFill="1" applyBorder="1" applyAlignment="1">
      <alignment horizontal="left"/>
    </xf>
    <xf numFmtId="0" fontId="11" fillId="2" borderId="10" xfId="2" applyFont="1" applyFill="1" applyBorder="1" applyAlignment="1">
      <alignment horizontal="left"/>
    </xf>
    <xf numFmtId="1" fontId="12" fillId="2" borderId="10" xfId="1" applyNumberFormat="1" applyFont="1" applyFill="1" applyBorder="1"/>
    <xf numFmtId="1" fontId="19" fillId="2" borderId="10" xfId="1" applyNumberFormat="1" applyFont="1" applyFill="1" applyBorder="1"/>
    <xf numFmtId="0" fontId="8" fillId="0" borderId="10" xfId="0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right"/>
    </xf>
    <xf numFmtId="0" fontId="7" fillId="2" borderId="10" xfId="2" applyFont="1" applyFill="1" applyBorder="1" applyAlignment="1">
      <alignment horizontal="right"/>
    </xf>
    <xf numFmtId="0" fontId="1" fillId="0" borderId="10" xfId="0" applyFont="1" applyBorder="1"/>
    <xf numFmtId="0" fontId="1" fillId="0" borderId="10" xfId="0" applyFont="1" applyFill="1" applyBorder="1"/>
    <xf numFmtId="0" fontId="7" fillId="2" borderId="10" xfId="0" applyFont="1" applyFill="1" applyBorder="1" applyAlignment="1">
      <alignment horizontal="right"/>
    </xf>
    <xf numFmtId="0" fontId="1" fillId="0" borderId="11" xfId="0" applyFont="1" applyBorder="1"/>
    <xf numFmtId="0" fontId="8" fillId="0" borderId="10" xfId="0" applyFont="1" applyBorder="1"/>
    <xf numFmtId="0" fontId="8" fillId="0" borderId="10" xfId="0" applyFont="1" applyFill="1" applyBorder="1"/>
    <xf numFmtId="0" fontId="5" fillId="0" borderId="10" xfId="0" applyFont="1" applyFill="1" applyBorder="1" applyAlignment="1"/>
    <xf numFmtId="0" fontId="5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5" fillId="0" borderId="10" xfId="2" applyFont="1" applyFill="1" applyBorder="1" applyAlignment="1">
      <alignment horizontal="left" wrapText="1"/>
    </xf>
    <xf numFmtId="0" fontId="5" fillId="0" borderId="10" xfId="2" applyFont="1" applyFill="1" applyBorder="1" applyAlignment="1">
      <alignment wrapText="1"/>
    </xf>
    <xf numFmtId="0" fontId="8" fillId="0" borderId="10" xfId="2" applyFont="1" applyFill="1" applyBorder="1"/>
    <xf numFmtId="0" fontId="10" fillId="2" borderId="10" xfId="0" applyFont="1" applyFill="1" applyBorder="1" applyAlignment="1"/>
    <xf numFmtId="0" fontId="5" fillId="0" borderId="10" xfId="2" applyFont="1" applyFill="1" applyBorder="1"/>
    <xf numFmtId="0" fontId="5" fillId="0" borderId="10" xfId="0" applyFont="1" applyFill="1" applyBorder="1"/>
    <xf numFmtId="0" fontId="8" fillId="2" borderId="10" xfId="0" applyFont="1" applyFill="1" applyBorder="1" applyAlignment="1"/>
    <xf numFmtId="3" fontId="8" fillId="2" borderId="10" xfId="0" applyNumberFormat="1" applyFont="1" applyFill="1" applyBorder="1"/>
    <xf numFmtId="0" fontId="5" fillId="2" borderId="10" xfId="0" applyFont="1" applyFill="1" applyBorder="1" applyAlignment="1"/>
    <xf numFmtId="0" fontId="5" fillId="2" borderId="10" xfId="0" applyFont="1" applyFill="1" applyBorder="1" applyAlignment="1">
      <alignment horizontal="left" wrapText="1"/>
    </xf>
    <xf numFmtId="0" fontId="5" fillId="2" borderId="10" xfId="0" applyFont="1" applyFill="1" applyBorder="1"/>
    <xf numFmtId="49" fontId="11" fillId="2" borderId="10" xfId="0" applyNumberFormat="1" applyFont="1" applyFill="1" applyBorder="1" applyAlignment="1">
      <alignment horizontal="left" wrapText="1"/>
    </xf>
    <xf numFmtId="0" fontId="8" fillId="2" borderId="10" xfId="0" applyFont="1" applyFill="1" applyBorder="1"/>
    <xf numFmtId="0" fontId="5" fillId="0" borderId="11" xfId="0" applyFont="1" applyBorder="1"/>
    <xf numFmtId="49" fontId="8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0" fontId="5" fillId="0" borderId="12" xfId="0" applyFont="1" applyBorder="1"/>
    <xf numFmtId="49" fontId="5" fillId="0" borderId="9" xfId="0" applyNumberFormat="1" applyFont="1" applyBorder="1" applyAlignment="1">
      <alignment horizontal="right"/>
    </xf>
    <xf numFmtId="0" fontId="8" fillId="0" borderId="12" xfId="0" applyFont="1" applyBorder="1"/>
    <xf numFmtId="49" fontId="8" fillId="0" borderId="9" xfId="0" applyNumberFormat="1" applyFont="1" applyBorder="1" applyAlignment="1">
      <alignment horizontal="right"/>
    </xf>
    <xf numFmtId="1" fontId="8" fillId="0" borderId="8" xfId="0" applyNumberFormat="1" applyFont="1" applyFill="1" applyBorder="1" applyAlignment="1">
      <alignment horizontal="right"/>
    </xf>
    <xf numFmtId="0" fontId="13" fillId="0" borderId="13" xfId="0" applyFont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1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5" fillId="0" borderId="3" xfId="0" applyFont="1" applyBorder="1" applyAlignment="1">
      <alignment horizontal="right"/>
    </xf>
    <xf numFmtId="1" fontId="5" fillId="0" borderId="3" xfId="0" applyNumberFormat="1" applyFont="1" applyBorder="1"/>
    <xf numFmtId="0" fontId="22" fillId="0" borderId="0" xfId="0" applyFont="1"/>
    <xf numFmtId="0" fontId="5" fillId="0" borderId="17" xfId="0" applyFont="1" applyBorder="1"/>
    <xf numFmtId="0" fontId="5" fillId="0" borderId="18" xfId="0" applyFont="1" applyBorder="1"/>
    <xf numFmtId="49" fontId="5" fillId="0" borderId="19" xfId="0" applyNumberFormat="1" applyFont="1" applyBorder="1" applyAlignment="1">
      <alignment horizontal="right"/>
    </xf>
    <xf numFmtId="0" fontId="5" fillId="0" borderId="20" xfId="0" applyFont="1" applyBorder="1"/>
    <xf numFmtId="0" fontId="8" fillId="0" borderId="9" xfId="0" applyFont="1" applyFill="1" applyBorder="1"/>
    <xf numFmtId="0" fontId="5" fillId="0" borderId="21" xfId="0" applyFont="1" applyBorder="1"/>
    <xf numFmtId="16" fontId="9" fillId="0" borderId="22" xfId="2" quotePrefix="1" applyNumberFormat="1" applyFont="1" applyFill="1" applyBorder="1" applyAlignment="1">
      <alignment horizontal="left"/>
    </xf>
    <xf numFmtId="0" fontId="21" fillId="0" borderId="23" xfId="0" applyFont="1" applyFill="1" applyBorder="1" applyAlignment="1">
      <alignment horizontal="center"/>
    </xf>
    <xf numFmtId="1" fontId="8" fillId="0" borderId="24" xfId="0" applyNumberFormat="1" applyFont="1" applyFill="1" applyBorder="1" applyAlignment="1">
      <alignment horizontal="right"/>
    </xf>
    <xf numFmtId="1" fontId="8" fillId="0" borderId="25" xfId="0" applyNumberFormat="1" applyFont="1" applyBorder="1" applyAlignment="1">
      <alignment horizontal="right"/>
    </xf>
    <xf numFmtId="0" fontId="8" fillId="0" borderId="25" xfId="0" applyFont="1" applyBorder="1"/>
    <xf numFmtId="0" fontId="5" fillId="0" borderId="25" xfId="0" applyFont="1" applyBorder="1"/>
    <xf numFmtId="49" fontId="8" fillId="0" borderId="25" xfId="0" applyNumberFormat="1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1" fontId="8" fillId="0" borderId="25" xfId="0" applyNumberFormat="1" applyFont="1" applyBorder="1"/>
    <xf numFmtId="1" fontId="5" fillId="0" borderId="25" xfId="0" applyNumberFormat="1" applyFont="1" applyBorder="1"/>
    <xf numFmtId="0" fontId="5" fillId="0" borderId="26" xfId="0" applyFont="1" applyBorder="1"/>
    <xf numFmtId="0" fontId="5" fillId="0" borderId="24" xfId="0" applyFont="1" applyBorder="1"/>
    <xf numFmtId="0" fontId="5" fillId="0" borderId="27" xfId="0" applyFont="1" applyBorder="1"/>
    <xf numFmtId="1" fontId="8" fillId="0" borderId="3" xfId="0" applyNumberFormat="1" applyFont="1" applyBorder="1"/>
    <xf numFmtId="1" fontId="8" fillId="0" borderId="4" xfId="0" applyNumberFormat="1" applyFont="1" applyBorder="1"/>
    <xf numFmtId="0" fontId="8" fillId="0" borderId="39" xfId="0" applyFont="1" applyBorder="1"/>
    <xf numFmtId="0" fontId="8" fillId="0" borderId="40" xfId="0" applyFont="1" applyBorder="1"/>
    <xf numFmtId="0" fontId="8" fillId="0" borderId="41" xfId="0" applyFont="1" applyBorder="1"/>
    <xf numFmtId="0" fontId="5" fillId="0" borderId="42" xfId="0" applyFont="1" applyBorder="1"/>
    <xf numFmtId="0" fontId="5" fillId="0" borderId="43" xfId="0" applyFont="1" applyBorder="1"/>
    <xf numFmtId="0" fontId="5" fillId="0" borderId="44" xfId="0" applyFont="1" applyBorder="1"/>
    <xf numFmtId="0" fontId="0" fillId="0" borderId="0" xfId="0" quotePrefix="1"/>
    <xf numFmtId="49" fontId="11" fillId="2" borderId="10" xfId="0" applyNumberFormat="1" applyFont="1" applyFill="1" applyBorder="1" applyAlignment="1">
      <alignment horizontal="left"/>
    </xf>
    <xf numFmtId="49" fontId="17" fillId="2" borderId="10" xfId="0" applyNumberFormat="1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5" fillId="0" borderId="29" xfId="0" applyFont="1" applyBorder="1"/>
    <xf numFmtId="0" fontId="5" fillId="0" borderId="0" xfId="0" applyFont="1"/>
    <xf numFmtId="1" fontId="17" fillId="2" borderId="10" xfId="1" applyNumberFormat="1" applyFont="1" applyFill="1" applyBorder="1"/>
    <xf numFmtId="16" fontId="8" fillId="2" borderId="10" xfId="2" applyNumberFormat="1" applyFont="1" applyFill="1" applyBorder="1" applyAlignment="1">
      <alignment horizontal="left"/>
    </xf>
    <xf numFmtId="0" fontId="1" fillId="0" borderId="10" xfId="0" applyFont="1" applyBorder="1" applyAlignment="1">
      <alignment horizontal="right"/>
    </xf>
    <xf numFmtId="2" fontId="8" fillId="0" borderId="2" xfId="0" applyNumberFormat="1" applyFont="1" applyBorder="1"/>
    <xf numFmtId="2" fontId="8" fillId="0" borderId="25" xfId="0" applyNumberFormat="1" applyFont="1" applyBorder="1"/>
    <xf numFmtId="2" fontId="5" fillId="0" borderId="4" xfId="0" applyNumberFormat="1" applyFont="1" applyBorder="1"/>
    <xf numFmtId="1" fontId="8" fillId="0" borderId="30" xfId="0" applyNumberFormat="1" applyFont="1" applyFill="1" applyBorder="1" applyAlignment="1">
      <alignment horizontal="right"/>
    </xf>
    <xf numFmtId="1" fontId="8" fillId="0" borderId="31" xfId="0" applyNumberFormat="1" applyFont="1" applyFill="1" applyBorder="1" applyAlignment="1">
      <alignment horizontal="right"/>
    </xf>
    <xf numFmtId="1" fontId="8" fillId="0" borderId="32" xfId="0" applyNumberFormat="1" applyFont="1" applyFill="1" applyBorder="1" applyAlignment="1">
      <alignment horizontal="right"/>
    </xf>
    <xf numFmtId="0" fontId="1" fillId="0" borderId="0" xfId="0" applyFont="1"/>
    <xf numFmtId="49" fontId="5" fillId="0" borderId="40" xfId="0" applyNumberFormat="1" applyFont="1" applyBorder="1" applyAlignment="1">
      <alignment horizontal="right"/>
    </xf>
    <xf numFmtId="0" fontId="1" fillId="0" borderId="46" xfId="0" applyFont="1" applyBorder="1"/>
    <xf numFmtId="0" fontId="16" fillId="0" borderId="47" xfId="0" applyFont="1" applyBorder="1" applyAlignment="1">
      <alignment horizontal="right"/>
    </xf>
    <xf numFmtId="0" fontId="16" fillId="0" borderId="48" xfId="0" applyFont="1" applyBorder="1" applyAlignment="1">
      <alignment horizontal="right"/>
    </xf>
    <xf numFmtId="0" fontId="5" fillId="0" borderId="46" xfId="0" applyFont="1" applyBorder="1"/>
    <xf numFmtId="0" fontId="5" fillId="0" borderId="47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2" fontId="5" fillId="0" borderId="49" xfId="0" applyNumberFormat="1" applyFont="1" applyBorder="1"/>
    <xf numFmtId="2" fontId="5" fillId="0" borderId="50" xfId="0" applyNumberFormat="1" applyFont="1" applyBorder="1"/>
    <xf numFmtId="49" fontId="5" fillId="0" borderId="39" xfId="0" applyNumberFormat="1" applyFont="1" applyBorder="1" applyAlignment="1">
      <alignment horizontal="right"/>
    </xf>
    <xf numFmtId="49" fontId="5" fillId="0" borderId="41" xfId="0" applyNumberFormat="1" applyFont="1" applyBorder="1" applyAlignment="1">
      <alignment horizontal="right"/>
    </xf>
    <xf numFmtId="49" fontId="5" fillId="0" borderId="51" xfId="0" applyNumberFormat="1" applyFont="1" applyBorder="1" applyAlignment="1">
      <alignment horizontal="right"/>
    </xf>
    <xf numFmtId="49" fontId="5" fillId="0" borderId="52" xfId="0" applyNumberFormat="1" applyFont="1" applyBorder="1" applyAlignment="1">
      <alignment horizontal="right"/>
    </xf>
    <xf numFmtId="49" fontId="5" fillId="0" borderId="53" xfId="0" applyNumberFormat="1" applyFont="1" applyBorder="1" applyAlignment="1">
      <alignment horizontal="right"/>
    </xf>
    <xf numFmtId="49" fontId="8" fillId="0" borderId="33" xfId="0" applyNumberFormat="1" applyFont="1" applyBorder="1" applyAlignment="1">
      <alignment horizontal="right"/>
    </xf>
    <xf numFmtId="49" fontId="8" fillId="0" borderId="34" xfId="0" applyNumberFormat="1" applyFont="1" applyBorder="1" applyAlignment="1">
      <alignment horizontal="right"/>
    </xf>
    <xf numFmtId="49" fontId="5" fillId="0" borderId="34" xfId="0" applyNumberFormat="1" applyFont="1" applyBorder="1" applyAlignment="1">
      <alignment horizontal="right"/>
    </xf>
    <xf numFmtId="0" fontId="17" fillId="0" borderId="0" xfId="0" applyFont="1" applyFill="1" applyBorder="1" applyAlignment="1">
      <alignment wrapText="1"/>
    </xf>
    <xf numFmtId="49" fontId="5" fillId="0" borderId="35" xfId="0" applyNumberFormat="1" applyFont="1" applyBorder="1" applyAlignment="1">
      <alignment horizontal="right"/>
    </xf>
    <xf numFmtId="49" fontId="5" fillId="0" borderId="33" xfId="0" applyNumberFormat="1" applyFont="1" applyBorder="1" applyAlignment="1">
      <alignment horizontal="right"/>
    </xf>
    <xf numFmtId="49" fontId="5" fillId="0" borderId="36" xfId="0" applyNumberFormat="1" applyFont="1" applyBorder="1" applyAlignment="1">
      <alignment horizontal="right"/>
    </xf>
    <xf numFmtId="0" fontId="23" fillId="0" borderId="14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5" fillId="0" borderId="8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2" fontId="5" fillId="0" borderId="2" xfId="0" applyNumberFormat="1" applyFont="1" applyBorder="1"/>
    <xf numFmtId="1" fontId="5" fillId="0" borderId="50" xfId="0" applyNumberFormat="1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4" xfId="0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49" fontId="5" fillId="0" borderId="25" xfId="0" applyNumberFormat="1" applyFont="1" applyBorder="1" applyAlignment="1">
      <alignment horizontal="right"/>
    </xf>
    <xf numFmtId="49" fontId="5" fillId="0" borderId="55" xfId="0" applyNumberFormat="1" applyFont="1" applyBorder="1" applyAlignment="1">
      <alignment horizontal="right"/>
    </xf>
    <xf numFmtId="49" fontId="5" fillId="0" borderId="56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2" fontId="8" fillId="0" borderId="4" xfId="0" applyNumberFormat="1" applyFont="1" applyBorder="1"/>
    <xf numFmtId="2" fontId="8" fillId="0" borderId="3" xfId="0" applyNumberFormat="1" applyFont="1" applyBorder="1"/>
    <xf numFmtId="1" fontId="5" fillId="0" borderId="54" xfId="0" applyNumberFormat="1" applyFont="1" applyBorder="1"/>
    <xf numFmtId="1" fontId="5" fillId="0" borderId="49" xfId="0" applyNumberFormat="1" applyFont="1" applyBorder="1"/>
    <xf numFmtId="1" fontId="5" fillId="0" borderId="45" xfId="0" applyNumberFormat="1" applyFont="1" applyBorder="1"/>
    <xf numFmtId="0" fontId="17" fillId="0" borderId="37" xfId="0" applyFont="1" applyFill="1" applyBorder="1" applyAlignment="1">
      <alignment wrapText="1"/>
    </xf>
    <xf numFmtId="0" fontId="17" fillId="0" borderId="38" xfId="0" applyFont="1" applyFill="1" applyBorder="1" applyAlignment="1">
      <alignment wrapText="1"/>
    </xf>
  </cellXfs>
  <cellStyles count="3">
    <cellStyle name="Normal" xfId="0" builtinId="0"/>
    <cellStyle name="Normal_mach31" xfId="1"/>
    <cellStyle name="Normal_Machete buget 9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4"/>
  <sheetViews>
    <sheetView tabSelected="1" zoomScale="142" zoomScaleNormal="142" workbookViewId="0">
      <pane xSplit="1" ySplit="7" topLeftCell="B125" activePane="bottomRight" state="frozen"/>
      <selection pane="topRight" activeCell="B1" sqref="B1"/>
      <selection pane="bottomLeft" activeCell="A9" sqref="A9"/>
      <selection pane="bottomRight" activeCell="I5" sqref="I5"/>
    </sheetView>
  </sheetViews>
  <sheetFormatPr defaultRowHeight="12.75" x14ac:dyDescent="0.2"/>
  <cols>
    <col min="1" max="1" width="1.5703125" customWidth="1"/>
    <col min="2" max="2" width="9" customWidth="1"/>
    <col min="3" max="3" width="32.42578125" customWidth="1"/>
    <col min="4" max="4" width="7" customWidth="1"/>
    <col min="5" max="5" width="5.7109375" customWidth="1"/>
    <col min="6" max="6" width="6.28515625" customWidth="1"/>
    <col min="7" max="7" width="5.28515625" customWidth="1"/>
    <col min="8" max="9" width="6.42578125" customWidth="1"/>
    <col min="10" max="10" width="5.85546875" customWidth="1"/>
    <col min="11" max="11" width="5.7109375" customWidth="1"/>
    <col min="12" max="12" width="5.85546875" customWidth="1"/>
    <col min="14" max="14" width="9.7109375" customWidth="1"/>
  </cols>
  <sheetData>
    <row r="1" spans="2:14" x14ac:dyDescent="0.2">
      <c r="B1" s="85" t="s">
        <v>102</v>
      </c>
      <c r="G1" s="3"/>
      <c r="H1" s="3"/>
      <c r="J1" s="3" t="s">
        <v>111</v>
      </c>
    </row>
    <row r="2" spans="2:14" ht="16.5" customHeight="1" x14ac:dyDescent="0.2">
      <c r="F2" s="4"/>
      <c r="G2" s="4"/>
      <c r="H2" s="3"/>
      <c r="I2" s="128" t="s">
        <v>158</v>
      </c>
    </row>
    <row r="3" spans="2:14" ht="8.25" customHeight="1" x14ac:dyDescent="0.2">
      <c r="F3" s="4"/>
      <c r="G3" s="4"/>
      <c r="H3" s="3"/>
    </row>
    <row r="4" spans="2:14" x14ac:dyDescent="0.2">
      <c r="C4" s="1" t="s">
        <v>153</v>
      </c>
    </row>
    <row r="5" spans="2:14" x14ac:dyDescent="0.2">
      <c r="C5" s="1" t="s">
        <v>154</v>
      </c>
    </row>
    <row r="6" spans="2:14" x14ac:dyDescent="0.2">
      <c r="I6" s="5"/>
      <c r="J6" s="5"/>
      <c r="K6" s="5"/>
      <c r="L6" s="28" t="s">
        <v>105</v>
      </c>
    </row>
    <row r="7" spans="2:14" ht="27" customHeight="1" x14ac:dyDescent="0.2">
      <c r="B7" s="76" t="s">
        <v>0</v>
      </c>
      <c r="C7" s="76" t="s">
        <v>1</v>
      </c>
      <c r="D7" s="150" t="s">
        <v>155</v>
      </c>
      <c r="E7" s="151" t="s">
        <v>146</v>
      </c>
      <c r="F7" s="79" t="s">
        <v>63</v>
      </c>
      <c r="G7" s="79" t="s">
        <v>64</v>
      </c>
      <c r="H7" s="79" t="s">
        <v>65</v>
      </c>
      <c r="I7" s="93" t="s">
        <v>66</v>
      </c>
      <c r="J7" s="80">
        <v>2023</v>
      </c>
      <c r="K7" s="77">
        <v>2024</v>
      </c>
      <c r="L7" s="78">
        <v>2025</v>
      </c>
    </row>
    <row r="8" spans="2:14" ht="11.25" customHeight="1" x14ac:dyDescent="0.2">
      <c r="B8" s="92" t="s">
        <v>107</v>
      </c>
      <c r="C8" s="73" t="s">
        <v>106</v>
      </c>
      <c r="D8" s="74">
        <f t="shared" ref="D8:D52" si="0">F8+G8+H8+I8</f>
        <v>6505</v>
      </c>
      <c r="E8" s="143" t="s">
        <v>147</v>
      </c>
      <c r="F8" s="75">
        <f t="shared" ref="F8:L8" si="1">F9+F50</f>
        <v>2996</v>
      </c>
      <c r="G8" s="75">
        <f t="shared" si="1"/>
        <v>1375</v>
      </c>
      <c r="H8" s="75">
        <f t="shared" si="1"/>
        <v>1139</v>
      </c>
      <c r="I8" s="94">
        <f t="shared" si="1"/>
        <v>995.00000000000011</v>
      </c>
      <c r="J8" s="125">
        <f t="shared" si="1"/>
        <v>3960</v>
      </c>
      <c r="K8" s="126">
        <f t="shared" si="1"/>
        <v>3626</v>
      </c>
      <c r="L8" s="127">
        <f t="shared" si="1"/>
        <v>3761</v>
      </c>
    </row>
    <row r="9" spans="2:14" ht="11.25" customHeight="1" x14ac:dyDescent="0.2">
      <c r="B9" s="29"/>
      <c r="C9" s="49" t="s">
        <v>68</v>
      </c>
      <c r="D9" s="68">
        <f t="shared" si="0"/>
        <v>4790</v>
      </c>
      <c r="E9" s="144" t="s">
        <v>147</v>
      </c>
      <c r="F9" s="17">
        <f t="shared" ref="F9:L9" si="2">F10+F14+F17+F48+F45</f>
        <v>1311</v>
      </c>
      <c r="G9" s="17">
        <f t="shared" si="2"/>
        <v>1345</v>
      </c>
      <c r="H9" s="17">
        <f t="shared" si="2"/>
        <v>1139</v>
      </c>
      <c r="I9" s="95">
        <f t="shared" si="2"/>
        <v>995.00000000000011</v>
      </c>
      <c r="J9" s="81">
        <f t="shared" si="2"/>
        <v>3960</v>
      </c>
      <c r="K9" s="17">
        <f t="shared" si="2"/>
        <v>3626</v>
      </c>
      <c r="L9" s="18">
        <f t="shared" si="2"/>
        <v>3761</v>
      </c>
    </row>
    <row r="10" spans="2:14" ht="11.25" customHeight="1" x14ac:dyDescent="0.2">
      <c r="B10" s="30" t="s">
        <v>4</v>
      </c>
      <c r="C10" s="50" t="s">
        <v>43</v>
      </c>
      <c r="D10" s="68">
        <f t="shared" si="0"/>
        <v>1569</v>
      </c>
      <c r="E10" s="144" t="s">
        <v>147</v>
      </c>
      <c r="F10" s="19">
        <f t="shared" ref="F10:L10" si="3">F11+F12+F13</f>
        <v>418</v>
      </c>
      <c r="G10" s="19">
        <f t="shared" si="3"/>
        <v>417</v>
      </c>
      <c r="H10" s="19">
        <f t="shared" si="3"/>
        <v>392</v>
      </c>
      <c r="I10" s="96">
        <f t="shared" si="3"/>
        <v>342</v>
      </c>
      <c r="J10" s="82">
        <f t="shared" si="3"/>
        <v>1308</v>
      </c>
      <c r="K10" s="19">
        <f t="shared" si="3"/>
        <v>1324</v>
      </c>
      <c r="L10" s="20">
        <f t="shared" si="3"/>
        <v>1396</v>
      </c>
    </row>
    <row r="11" spans="2:14" ht="11.25" customHeight="1" x14ac:dyDescent="0.2">
      <c r="B11" s="31" t="s">
        <v>6</v>
      </c>
      <c r="C11" s="51" t="s">
        <v>5</v>
      </c>
      <c r="D11" s="69">
        <f t="shared" si="0"/>
        <v>305</v>
      </c>
      <c r="E11" s="145" t="s">
        <v>147</v>
      </c>
      <c r="F11" s="8">
        <v>77</v>
      </c>
      <c r="G11" s="8">
        <v>76</v>
      </c>
      <c r="H11" s="8">
        <v>76</v>
      </c>
      <c r="I11" s="97">
        <v>76</v>
      </c>
      <c r="J11" s="9">
        <v>330</v>
      </c>
      <c r="K11" s="8">
        <v>346</v>
      </c>
      <c r="L11" s="27">
        <v>364</v>
      </c>
    </row>
    <row r="12" spans="2:14" ht="21" customHeight="1" x14ac:dyDescent="0.2">
      <c r="B12" s="31" t="s">
        <v>7</v>
      </c>
      <c r="C12" s="52" t="s">
        <v>58</v>
      </c>
      <c r="D12" s="69">
        <f t="shared" si="0"/>
        <v>1264</v>
      </c>
      <c r="E12" s="145" t="s">
        <v>147</v>
      </c>
      <c r="F12" s="8">
        <v>341</v>
      </c>
      <c r="G12" s="8">
        <v>341</v>
      </c>
      <c r="H12" s="8">
        <v>316</v>
      </c>
      <c r="I12" s="97">
        <v>266</v>
      </c>
      <c r="J12" s="9">
        <v>978</v>
      </c>
      <c r="K12" s="8">
        <v>978</v>
      </c>
      <c r="L12" s="10">
        <v>1032</v>
      </c>
      <c r="N12" s="2"/>
    </row>
    <row r="13" spans="2:14" ht="16.5" customHeight="1" x14ac:dyDescent="0.2">
      <c r="B13" s="31" t="s">
        <v>140</v>
      </c>
      <c r="C13" s="52" t="s">
        <v>141</v>
      </c>
      <c r="D13" s="69">
        <f t="shared" si="0"/>
        <v>0</v>
      </c>
      <c r="E13" s="145" t="s">
        <v>147</v>
      </c>
      <c r="F13" s="8">
        <v>0</v>
      </c>
      <c r="G13" s="8">
        <v>0</v>
      </c>
      <c r="H13" s="8">
        <v>0</v>
      </c>
      <c r="I13" s="97">
        <v>0</v>
      </c>
      <c r="J13" s="9">
        <v>0</v>
      </c>
      <c r="K13" s="8">
        <v>0</v>
      </c>
      <c r="L13" s="10">
        <v>0</v>
      </c>
      <c r="N13" s="2"/>
    </row>
    <row r="14" spans="2:14" ht="11.25" customHeight="1" x14ac:dyDescent="0.2">
      <c r="B14" s="32" t="s">
        <v>8</v>
      </c>
      <c r="C14" s="53" t="s">
        <v>62</v>
      </c>
      <c r="D14" s="68">
        <f t="shared" si="0"/>
        <v>2338.69</v>
      </c>
      <c r="E14" s="144" t="s">
        <v>147</v>
      </c>
      <c r="F14" s="122">
        <f t="shared" ref="F14:L14" si="4">F15+F16</f>
        <v>559.54999999999995</v>
      </c>
      <c r="G14" s="122">
        <f t="shared" si="4"/>
        <v>619.04</v>
      </c>
      <c r="H14" s="122">
        <f t="shared" si="4"/>
        <v>614.45000000000005</v>
      </c>
      <c r="I14" s="123">
        <f t="shared" si="4"/>
        <v>545.65000000000009</v>
      </c>
      <c r="J14" s="167">
        <f t="shared" si="4"/>
        <v>1883.69</v>
      </c>
      <c r="K14" s="122">
        <f t="shared" si="4"/>
        <v>1395.69</v>
      </c>
      <c r="L14" s="166">
        <f t="shared" si="4"/>
        <v>1396.69</v>
      </c>
    </row>
    <row r="15" spans="2:14" ht="21" customHeight="1" x14ac:dyDescent="0.2">
      <c r="B15" s="33" t="s">
        <v>9</v>
      </c>
      <c r="C15" s="54" t="s">
        <v>103</v>
      </c>
      <c r="D15" s="69">
        <f t="shared" si="0"/>
        <v>1213.69</v>
      </c>
      <c r="E15" s="145" t="s">
        <v>147</v>
      </c>
      <c r="F15" s="8">
        <v>256.08</v>
      </c>
      <c r="G15" s="8">
        <v>275.74</v>
      </c>
      <c r="H15" s="8">
        <v>304.52</v>
      </c>
      <c r="I15" s="97">
        <v>377.35</v>
      </c>
      <c r="J15" s="9">
        <v>1213.69</v>
      </c>
      <c r="K15" s="8">
        <v>1213.69</v>
      </c>
      <c r="L15" s="124">
        <v>1213.69</v>
      </c>
    </row>
    <row r="16" spans="2:14" ht="21" customHeight="1" x14ac:dyDescent="0.2">
      <c r="B16" s="33" t="s">
        <v>10</v>
      </c>
      <c r="C16" s="55" t="s">
        <v>104</v>
      </c>
      <c r="D16" s="69">
        <f t="shared" si="0"/>
        <v>1125</v>
      </c>
      <c r="E16" s="145" t="s">
        <v>147</v>
      </c>
      <c r="F16" s="8">
        <v>303.47000000000003</v>
      </c>
      <c r="G16" s="8">
        <v>343.3</v>
      </c>
      <c r="H16" s="8">
        <v>309.93</v>
      </c>
      <c r="I16" s="97">
        <v>168.3</v>
      </c>
      <c r="J16" s="9">
        <v>670</v>
      </c>
      <c r="K16" s="8">
        <v>182</v>
      </c>
      <c r="L16" s="27">
        <v>183</v>
      </c>
    </row>
    <row r="17" spans="2:14" ht="11.25" customHeight="1" x14ac:dyDescent="0.2">
      <c r="B17" s="33"/>
      <c r="C17" s="56" t="s">
        <v>57</v>
      </c>
      <c r="D17" s="68">
        <f t="shared" si="0"/>
        <v>842.31000000000006</v>
      </c>
      <c r="E17" s="144" t="s">
        <v>147</v>
      </c>
      <c r="F17" s="19">
        <f>F18+F19+F29+F34+F35+F36+F37+F41</f>
        <v>263.45</v>
      </c>
      <c r="G17" s="19">
        <f>G18+G19+G29+G34+G35+G36+G37+G41</f>
        <v>338.96</v>
      </c>
      <c r="H17" s="19">
        <f>H18+H19+H29+H34+H35+H36+H37+H41</f>
        <v>132.55000000000001</v>
      </c>
      <c r="I17" s="96">
        <f>I18+I19+I29+I34+I35+I36+I37+I41</f>
        <v>107.35</v>
      </c>
      <c r="J17" s="82">
        <f>J18+J19+J29+J34+J36+J37+J41</f>
        <v>748.31</v>
      </c>
      <c r="K17" s="19">
        <f>K18+K19+K29+K34+K36+K37+K41</f>
        <v>886.31</v>
      </c>
      <c r="L17" s="20">
        <f>L18+L19+L29+L34+L36+L37+L41</f>
        <v>948.31</v>
      </c>
    </row>
    <row r="18" spans="2:14" ht="11.25" customHeight="1" x14ac:dyDescent="0.2">
      <c r="B18" s="34" t="s">
        <v>3</v>
      </c>
      <c r="C18" s="57" t="s">
        <v>2</v>
      </c>
      <c r="D18" s="68">
        <f t="shared" si="0"/>
        <v>7</v>
      </c>
      <c r="E18" s="144" t="s">
        <v>147</v>
      </c>
      <c r="F18" s="8">
        <v>2</v>
      </c>
      <c r="G18" s="8">
        <v>2</v>
      </c>
      <c r="H18" s="8">
        <v>1</v>
      </c>
      <c r="I18" s="97">
        <v>2</v>
      </c>
      <c r="J18" s="9">
        <v>7</v>
      </c>
      <c r="K18" s="8">
        <v>12</v>
      </c>
      <c r="L18" s="10">
        <v>15</v>
      </c>
      <c r="N18" s="2"/>
    </row>
    <row r="19" spans="2:14" ht="11.25" customHeight="1" x14ac:dyDescent="0.2">
      <c r="B19" s="32" t="s">
        <v>22</v>
      </c>
      <c r="C19" s="50" t="s">
        <v>44</v>
      </c>
      <c r="D19" s="68">
        <f t="shared" si="0"/>
        <v>366</v>
      </c>
      <c r="E19" s="144" t="s">
        <v>147</v>
      </c>
      <c r="F19" s="19">
        <f t="shared" ref="F19:L19" si="5">F20+F23+F27+F28</f>
        <v>84</v>
      </c>
      <c r="G19" s="19">
        <f t="shared" si="5"/>
        <v>165</v>
      </c>
      <c r="H19" s="19">
        <f t="shared" si="5"/>
        <v>65</v>
      </c>
      <c r="I19" s="96">
        <f t="shared" si="5"/>
        <v>52</v>
      </c>
      <c r="J19" s="82">
        <f t="shared" si="5"/>
        <v>369</v>
      </c>
      <c r="K19" s="19">
        <f t="shared" si="5"/>
        <v>415</v>
      </c>
      <c r="L19" s="20">
        <f t="shared" si="5"/>
        <v>439</v>
      </c>
    </row>
    <row r="20" spans="2:14" ht="11.25" customHeight="1" x14ac:dyDescent="0.2">
      <c r="B20" s="33" t="s">
        <v>11</v>
      </c>
      <c r="C20" s="51" t="s">
        <v>45</v>
      </c>
      <c r="D20" s="69">
        <f t="shared" si="0"/>
        <v>228</v>
      </c>
      <c r="E20" s="145" t="s">
        <v>147</v>
      </c>
      <c r="F20" s="8">
        <f t="shared" ref="F20:L20" si="6">F21+F22</f>
        <v>52</v>
      </c>
      <c r="G20" s="8">
        <f t="shared" si="6"/>
        <v>120</v>
      </c>
      <c r="H20" s="8">
        <f t="shared" si="6"/>
        <v>35</v>
      </c>
      <c r="I20" s="97">
        <f t="shared" si="6"/>
        <v>21</v>
      </c>
      <c r="J20" s="9">
        <f t="shared" si="6"/>
        <v>229</v>
      </c>
      <c r="K20" s="8">
        <f t="shared" si="6"/>
        <v>260</v>
      </c>
      <c r="L20" s="10">
        <f t="shared" si="6"/>
        <v>271</v>
      </c>
    </row>
    <row r="21" spans="2:14" ht="11.25" customHeight="1" x14ac:dyDescent="0.2">
      <c r="B21" s="33" t="s">
        <v>12</v>
      </c>
      <c r="C21" s="58" t="s">
        <v>46</v>
      </c>
      <c r="D21" s="69">
        <f t="shared" si="0"/>
        <v>54</v>
      </c>
      <c r="E21" s="145" t="s">
        <v>147</v>
      </c>
      <c r="F21" s="8">
        <v>12</v>
      </c>
      <c r="G21" s="8">
        <v>20</v>
      </c>
      <c r="H21" s="8">
        <v>12</v>
      </c>
      <c r="I21" s="97">
        <v>10</v>
      </c>
      <c r="J21" s="9">
        <v>55</v>
      </c>
      <c r="K21" s="8">
        <v>70</v>
      </c>
      <c r="L21" s="10">
        <v>75</v>
      </c>
      <c r="N21" s="2"/>
    </row>
    <row r="22" spans="2:14" ht="11.25" customHeight="1" x14ac:dyDescent="0.2">
      <c r="B22" s="33" t="s">
        <v>13</v>
      </c>
      <c r="C22" s="58" t="s">
        <v>47</v>
      </c>
      <c r="D22" s="69">
        <f t="shared" si="0"/>
        <v>174</v>
      </c>
      <c r="E22" s="145" t="s">
        <v>147</v>
      </c>
      <c r="F22" s="8">
        <v>40</v>
      </c>
      <c r="G22" s="8">
        <v>100</v>
      </c>
      <c r="H22" s="8">
        <v>23</v>
      </c>
      <c r="I22" s="97">
        <v>11</v>
      </c>
      <c r="J22" s="9">
        <v>174</v>
      </c>
      <c r="K22" s="8">
        <v>190</v>
      </c>
      <c r="L22" s="10">
        <v>196</v>
      </c>
      <c r="N22" s="2"/>
    </row>
    <row r="23" spans="2:14" ht="11.25" customHeight="1" x14ac:dyDescent="0.2">
      <c r="B23" s="33" t="s">
        <v>14</v>
      </c>
      <c r="C23" s="51" t="s">
        <v>48</v>
      </c>
      <c r="D23" s="69">
        <f t="shared" si="0"/>
        <v>112</v>
      </c>
      <c r="E23" s="145" t="s">
        <v>147</v>
      </c>
      <c r="F23" s="8">
        <f t="shared" ref="F23:L23" si="7">F24+F25+F26</f>
        <v>28</v>
      </c>
      <c r="G23" s="8">
        <f t="shared" si="7"/>
        <v>37</v>
      </c>
      <c r="H23" s="8">
        <f t="shared" si="7"/>
        <v>23</v>
      </c>
      <c r="I23" s="97">
        <f t="shared" si="7"/>
        <v>24</v>
      </c>
      <c r="J23" s="9">
        <f t="shared" si="7"/>
        <v>114</v>
      </c>
      <c r="K23" s="8">
        <f t="shared" si="7"/>
        <v>121</v>
      </c>
      <c r="L23" s="10">
        <f t="shared" si="7"/>
        <v>129</v>
      </c>
      <c r="N23" s="2"/>
    </row>
    <row r="24" spans="2:14" ht="11.25" customHeight="1" x14ac:dyDescent="0.2">
      <c r="B24" s="33" t="s">
        <v>15</v>
      </c>
      <c r="C24" s="58" t="s">
        <v>49</v>
      </c>
      <c r="D24" s="69">
        <f t="shared" si="0"/>
        <v>74</v>
      </c>
      <c r="E24" s="145" t="s">
        <v>147</v>
      </c>
      <c r="F24" s="8">
        <v>20</v>
      </c>
      <c r="G24" s="8">
        <v>25</v>
      </c>
      <c r="H24" s="8">
        <v>14</v>
      </c>
      <c r="I24" s="97">
        <v>15</v>
      </c>
      <c r="J24" s="9">
        <v>75</v>
      </c>
      <c r="K24" s="8">
        <v>78</v>
      </c>
      <c r="L24" s="10">
        <v>82</v>
      </c>
      <c r="N24" s="2"/>
    </row>
    <row r="25" spans="2:14" ht="11.25" customHeight="1" x14ac:dyDescent="0.2">
      <c r="B25" s="33" t="s">
        <v>16</v>
      </c>
      <c r="C25" s="58" t="s">
        <v>50</v>
      </c>
      <c r="D25" s="69">
        <f t="shared" si="0"/>
        <v>4</v>
      </c>
      <c r="E25" s="145" t="s">
        <v>147</v>
      </c>
      <c r="F25" s="8">
        <v>1</v>
      </c>
      <c r="G25" s="8">
        <v>1</v>
      </c>
      <c r="H25" s="8">
        <v>1</v>
      </c>
      <c r="I25" s="97">
        <v>1</v>
      </c>
      <c r="J25" s="9">
        <v>4</v>
      </c>
      <c r="K25" s="8">
        <v>5</v>
      </c>
      <c r="L25" s="10">
        <v>5</v>
      </c>
      <c r="N25" s="2"/>
    </row>
    <row r="26" spans="2:14" ht="11.25" customHeight="1" x14ac:dyDescent="0.2">
      <c r="B26" s="33" t="s">
        <v>17</v>
      </c>
      <c r="C26" s="58" t="s">
        <v>51</v>
      </c>
      <c r="D26" s="69">
        <f t="shared" si="0"/>
        <v>34</v>
      </c>
      <c r="E26" s="145" t="s">
        <v>147</v>
      </c>
      <c r="F26" s="8">
        <v>7</v>
      </c>
      <c r="G26" s="8">
        <v>11</v>
      </c>
      <c r="H26" s="8">
        <v>8</v>
      </c>
      <c r="I26" s="97">
        <v>8</v>
      </c>
      <c r="J26" s="9">
        <v>35</v>
      </c>
      <c r="K26" s="8">
        <v>38</v>
      </c>
      <c r="L26" s="10">
        <v>42</v>
      </c>
      <c r="N26" s="2"/>
    </row>
    <row r="27" spans="2:14" ht="11.25" customHeight="1" x14ac:dyDescent="0.2">
      <c r="B27" s="33" t="s">
        <v>20</v>
      </c>
      <c r="C27" s="51" t="s">
        <v>18</v>
      </c>
      <c r="D27" s="69">
        <f t="shared" si="0"/>
        <v>4</v>
      </c>
      <c r="E27" s="145" t="s">
        <v>147</v>
      </c>
      <c r="F27" s="8">
        <v>1</v>
      </c>
      <c r="G27" s="8">
        <v>1</v>
      </c>
      <c r="H27" s="8">
        <v>1</v>
      </c>
      <c r="I27" s="97">
        <v>1</v>
      </c>
      <c r="J27" s="9">
        <v>4</v>
      </c>
      <c r="K27" s="8">
        <v>4</v>
      </c>
      <c r="L27" s="10">
        <v>4</v>
      </c>
    </row>
    <row r="28" spans="2:14" ht="11.25" customHeight="1" x14ac:dyDescent="0.2">
      <c r="B28" s="33" t="s">
        <v>21</v>
      </c>
      <c r="C28" s="59" t="s">
        <v>19</v>
      </c>
      <c r="D28" s="69">
        <f t="shared" si="0"/>
        <v>22</v>
      </c>
      <c r="E28" s="145" t="s">
        <v>147</v>
      </c>
      <c r="F28" s="8">
        <v>3</v>
      </c>
      <c r="G28" s="8">
        <v>7</v>
      </c>
      <c r="H28" s="8">
        <v>6</v>
      </c>
      <c r="I28" s="97">
        <v>6</v>
      </c>
      <c r="J28" s="9">
        <v>22</v>
      </c>
      <c r="K28" s="8">
        <v>30</v>
      </c>
      <c r="L28" s="10">
        <v>35</v>
      </c>
    </row>
    <row r="29" spans="2:14" ht="11.25" customHeight="1" x14ac:dyDescent="0.2">
      <c r="B29" s="32">
        <v>16.02</v>
      </c>
      <c r="C29" s="50" t="s">
        <v>55</v>
      </c>
      <c r="D29" s="68">
        <f t="shared" si="0"/>
        <v>119</v>
      </c>
      <c r="E29" s="144" t="s">
        <v>147</v>
      </c>
      <c r="F29" s="19">
        <f t="shared" ref="F29:L29" si="8">F30</f>
        <v>26</v>
      </c>
      <c r="G29" s="19">
        <f t="shared" si="8"/>
        <v>48</v>
      </c>
      <c r="H29" s="19">
        <f t="shared" si="8"/>
        <v>23</v>
      </c>
      <c r="I29" s="96">
        <f t="shared" si="8"/>
        <v>22</v>
      </c>
      <c r="J29" s="82">
        <f t="shared" si="8"/>
        <v>120</v>
      </c>
      <c r="K29" s="19">
        <f t="shared" si="8"/>
        <v>147</v>
      </c>
      <c r="L29" s="20">
        <f t="shared" si="8"/>
        <v>159</v>
      </c>
    </row>
    <row r="30" spans="2:14" ht="11.25" customHeight="1" x14ac:dyDescent="0.2">
      <c r="B30" s="31" t="s">
        <v>23</v>
      </c>
      <c r="C30" s="51" t="s">
        <v>52</v>
      </c>
      <c r="D30" s="69">
        <f t="shared" si="0"/>
        <v>119</v>
      </c>
      <c r="E30" s="145" t="s">
        <v>147</v>
      </c>
      <c r="F30" s="8">
        <f>F31+F32+F33</f>
        <v>26</v>
      </c>
      <c r="G30" s="8">
        <f t="shared" ref="G30:L30" si="9">G31+G32+G33</f>
        <v>48</v>
      </c>
      <c r="H30" s="8">
        <f t="shared" si="9"/>
        <v>23</v>
      </c>
      <c r="I30" s="97">
        <f t="shared" si="9"/>
        <v>22</v>
      </c>
      <c r="J30" s="9">
        <f t="shared" si="9"/>
        <v>120</v>
      </c>
      <c r="K30" s="8">
        <f t="shared" si="9"/>
        <v>147</v>
      </c>
      <c r="L30" s="10">
        <f t="shared" si="9"/>
        <v>159</v>
      </c>
    </row>
    <row r="31" spans="2:14" ht="11.25" customHeight="1" x14ac:dyDescent="0.2">
      <c r="B31" s="31" t="s">
        <v>24</v>
      </c>
      <c r="C31" s="55" t="s">
        <v>115</v>
      </c>
      <c r="D31" s="69">
        <f t="shared" si="0"/>
        <v>104</v>
      </c>
      <c r="E31" s="145" t="s">
        <v>147</v>
      </c>
      <c r="F31" s="8">
        <v>22</v>
      </c>
      <c r="G31" s="8">
        <v>45</v>
      </c>
      <c r="H31" s="8">
        <v>19</v>
      </c>
      <c r="I31" s="97">
        <v>18</v>
      </c>
      <c r="J31" s="9">
        <v>105</v>
      </c>
      <c r="K31" s="8">
        <v>130</v>
      </c>
      <c r="L31" s="10">
        <v>141</v>
      </c>
    </row>
    <row r="32" spans="2:14" ht="11.25" customHeight="1" x14ac:dyDescent="0.2">
      <c r="B32" s="31" t="s">
        <v>25</v>
      </c>
      <c r="C32" s="55" t="s">
        <v>116</v>
      </c>
      <c r="D32" s="69">
        <f t="shared" si="0"/>
        <v>14</v>
      </c>
      <c r="E32" s="145" t="s">
        <v>147</v>
      </c>
      <c r="F32" s="8">
        <v>3</v>
      </c>
      <c r="G32" s="8">
        <v>3</v>
      </c>
      <c r="H32" s="8">
        <v>4</v>
      </c>
      <c r="I32" s="97">
        <v>4</v>
      </c>
      <c r="J32" s="9">
        <v>14</v>
      </c>
      <c r="K32" s="8">
        <v>16</v>
      </c>
      <c r="L32" s="10">
        <v>17</v>
      </c>
    </row>
    <row r="33" spans="2:12" ht="11.25" customHeight="1" x14ac:dyDescent="0.2">
      <c r="B33" s="31" t="s">
        <v>113</v>
      </c>
      <c r="C33" s="55" t="s">
        <v>114</v>
      </c>
      <c r="D33" s="69">
        <f t="shared" si="0"/>
        <v>1</v>
      </c>
      <c r="E33" s="145" t="s">
        <v>147</v>
      </c>
      <c r="F33" s="8">
        <v>1</v>
      </c>
      <c r="G33" s="8">
        <v>0</v>
      </c>
      <c r="H33" s="8">
        <v>0</v>
      </c>
      <c r="I33" s="97">
        <v>0</v>
      </c>
      <c r="J33" s="9">
        <v>1</v>
      </c>
      <c r="K33" s="8">
        <v>1</v>
      </c>
      <c r="L33" s="10">
        <v>1</v>
      </c>
    </row>
    <row r="34" spans="2:12" ht="11.25" customHeight="1" x14ac:dyDescent="0.2">
      <c r="B34" s="35" t="s">
        <v>27</v>
      </c>
      <c r="C34" s="60" t="s">
        <v>26</v>
      </c>
      <c r="D34" s="68">
        <f t="shared" si="0"/>
        <v>68</v>
      </c>
      <c r="E34" s="144" t="s">
        <v>147</v>
      </c>
      <c r="F34" s="19">
        <v>17</v>
      </c>
      <c r="G34" s="19">
        <v>27</v>
      </c>
      <c r="H34" s="19">
        <v>14</v>
      </c>
      <c r="I34" s="96">
        <v>10</v>
      </c>
      <c r="J34" s="82">
        <v>69</v>
      </c>
      <c r="K34" s="19">
        <v>78</v>
      </c>
      <c r="L34" s="20">
        <v>85</v>
      </c>
    </row>
    <row r="35" spans="2:12" ht="11.25" customHeight="1" x14ac:dyDescent="0.2">
      <c r="B35" s="120" t="s">
        <v>138</v>
      </c>
      <c r="C35" s="60" t="s">
        <v>139</v>
      </c>
      <c r="D35" s="68">
        <f t="shared" si="0"/>
        <v>0</v>
      </c>
      <c r="E35" s="144" t="s">
        <v>147</v>
      </c>
      <c r="F35" s="19">
        <v>0</v>
      </c>
      <c r="G35" s="19">
        <v>0</v>
      </c>
      <c r="H35" s="19">
        <v>0</v>
      </c>
      <c r="I35" s="96">
        <v>0</v>
      </c>
      <c r="J35" s="82">
        <v>0</v>
      </c>
      <c r="K35" s="19">
        <v>0</v>
      </c>
      <c r="L35" s="20">
        <v>0</v>
      </c>
    </row>
    <row r="36" spans="2:12" ht="11.25" customHeight="1" x14ac:dyDescent="0.2">
      <c r="B36" s="36" t="s">
        <v>29</v>
      </c>
      <c r="C36" s="61" t="s">
        <v>28</v>
      </c>
      <c r="D36" s="68">
        <f t="shared" si="0"/>
        <v>1</v>
      </c>
      <c r="E36" s="144" t="s">
        <v>147</v>
      </c>
      <c r="F36" s="19">
        <v>1</v>
      </c>
      <c r="G36" s="19">
        <v>0</v>
      </c>
      <c r="H36" s="19">
        <v>0</v>
      </c>
      <c r="I36" s="96">
        <v>0</v>
      </c>
      <c r="J36" s="82">
        <v>1</v>
      </c>
      <c r="K36" s="19">
        <v>1</v>
      </c>
      <c r="L36" s="20">
        <v>1</v>
      </c>
    </row>
    <row r="37" spans="2:12" ht="11.25" customHeight="1" x14ac:dyDescent="0.2">
      <c r="B37" s="36" t="s">
        <v>34</v>
      </c>
      <c r="C37" s="61" t="s">
        <v>53</v>
      </c>
      <c r="D37" s="68">
        <f t="shared" si="0"/>
        <v>151</v>
      </c>
      <c r="E37" s="144" t="s">
        <v>147</v>
      </c>
      <c r="F37" s="19">
        <f t="shared" ref="F37:L37" si="10">F38+F39+F40</f>
        <v>57</v>
      </c>
      <c r="G37" s="19">
        <f t="shared" si="10"/>
        <v>58</v>
      </c>
      <c r="H37" s="19">
        <f t="shared" si="10"/>
        <v>24</v>
      </c>
      <c r="I37" s="96">
        <f t="shared" si="10"/>
        <v>12</v>
      </c>
      <c r="J37" s="82">
        <f t="shared" si="10"/>
        <v>102</v>
      </c>
      <c r="K37" s="19">
        <f t="shared" si="10"/>
        <v>132</v>
      </c>
      <c r="L37" s="20">
        <f t="shared" si="10"/>
        <v>142</v>
      </c>
    </row>
    <row r="38" spans="2:12" ht="11.25" customHeight="1" x14ac:dyDescent="0.2">
      <c r="B38" s="37" t="s">
        <v>31</v>
      </c>
      <c r="C38" s="62" t="s">
        <v>59</v>
      </c>
      <c r="D38" s="69">
        <f t="shared" si="0"/>
        <v>140</v>
      </c>
      <c r="E38" s="145" t="s">
        <v>147</v>
      </c>
      <c r="F38" s="8">
        <v>46</v>
      </c>
      <c r="G38" s="8">
        <v>58</v>
      </c>
      <c r="H38" s="8">
        <v>24</v>
      </c>
      <c r="I38" s="97">
        <v>12</v>
      </c>
      <c r="J38" s="9">
        <v>100</v>
      </c>
      <c r="K38" s="8">
        <v>130</v>
      </c>
      <c r="L38" s="10">
        <v>140</v>
      </c>
    </row>
    <row r="39" spans="2:12" ht="11.25" customHeight="1" x14ac:dyDescent="0.2">
      <c r="B39" s="37" t="s">
        <v>32</v>
      </c>
      <c r="C39" s="63" t="s">
        <v>60</v>
      </c>
      <c r="D39" s="69">
        <f t="shared" si="0"/>
        <v>1</v>
      </c>
      <c r="E39" s="145" t="s">
        <v>147</v>
      </c>
      <c r="F39" s="8">
        <v>1</v>
      </c>
      <c r="G39" s="8">
        <v>0</v>
      </c>
      <c r="H39" s="8">
        <v>0</v>
      </c>
      <c r="I39" s="97">
        <v>0</v>
      </c>
      <c r="J39" s="9">
        <v>2</v>
      </c>
      <c r="K39" s="8">
        <v>2</v>
      </c>
      <c r="L39" s="10">
        <v>2</v>
      </c>
    </row>
    <row r="40" spans="2:12" ht="11.25" customHeight="1" x14ac:dyDescent="0.2">
      <c r="B40" s="37" t="s">
        <v>33</v>
      </c>
      <c r="C40" s="64" t="s">
        <v>30</v>
      </c>
      <c r="D40" s="69">
        <f t="shared" si="0"/>
        <v>10</v>
      </c>
      <c r="E40" s="145" t="s">
        <v>147</v>
      </c>
      <c r="F40" s="8">
        <v>10</v>
      </c>
      <c r="G40" s="8">
        <v>0</v>
      </c>
      <c r="H40" s="8">
        <v>0</v>
      </c>
      <c r="I40" s="97">
        <v>0</v>
      </c>
      <c r="J40" s="9">
        <v>0</v>
      </c>
      <c r="K40" s="8">
        <v>0</v>
      </c>
      <c r="L40" s="10">
        <v>0</v>
      </c>
    </row>
    <row r="41" spans="2:12" ht="11.25" customHeight="1" x14ac:dyDescent="0.2">
      <c r="B41" s="36">
        <v>36.020000000000003</v>
      </c>
      <c r="C41" s="60" t="s">
        <v>117</v>
      </c>
      <c r="D41" s="68">
        <f t="shared" si="0"/>
        <v>130.31</v>
      </c>
      <c r="E41" s="144" t="s">
        <v>147</v>
      </c>
      <c r="F41" s="19">
        <f>F42+F43+F44</f>
        <v>76.45</v>
      </c>
      <c r="G41" s="19">
        <f t="shared" ref="G41:L41" si="11">G42+G43+G44</f>
        <v>38.96</v>
      </c>
      <c r="H41" s="19">
        <f t="shared" si="11"/>
        <v>5.55</v>
      </c>
      <c r="I41" s="96">
        <f t="shared" si="11"/>
        <v>9.35</v>
      </c>
      <c r="J41" s="82">
        <f t="shared" si="11"/>
        <v>80.31</v>
      </c>
      <c r="K41" s="19">
        <f t="shared" si="11"/>
        <v>101.31</v>
      </c>
      <c r="L41" s="20">
        <f t="shared" si="11"/>
        <v>107.31</v>
      </c>
    </row>
    <row r="42" spans="2:12" ht="11.25" customHeight="1" x14ac:dyDescent="0.2">
      <c r="B42" s="37" t="s">
        <v>125</v>
      </c>
      <c r="C42" s="62" t="s">
        <v>124</v>
      </c>
      <c r="D42" s="69">
        <f t="shared" si="0"/>
        <v>34</v>
      </c>
      <c r="E42" s="145" t="s">
        <v>147</v>
      </c>
      <c r="F42" s="8">
        <v>7</v>
      </c>
      <c r="G42" s="8">
        <v>23</v>
      </c>
      <c r="H42" s="8">
        <v>0</v>
      </c>
      <c r="I42" s="97">
        <v>4</v>
      </c>
      <c r="J42" s="9">
        <v>34</v>
      </c>
      <c r="K42" s="8">
        <v>35</v>
      </c>
      <c r="L42" s="10">
        <v>36</v>
      </c>
    </row>
    <row r="43" spans="2:12" ht="11.25" customHeight="1" x14ac:dyDescent="0.2">
      <c r="B43" s="37" t="s">
        <v>125</v>
      </c>
      <c r="C43" s="62" t="s">
        <v>156</v>
      </c>
      <c r="D43" s="69">
        <f t="shared" si="0"/>
        <v>1</v>
      </c>
      <c r="E43" s="145" t="s">
        <v>147</v>
      </c>
      <c r="F43" s="8">
        <v>1</v>
      </c>
      <c r="G43" s="8">
        <v>0</v>
      </c>
      <c r="H43" s="8">
        <v>0</v>
      </c>
      <c r="I43" s="97">
        <v>0</v>
      </c>
      <c r="J43" s="9">
        <v>1</v>
      </c>
      <c r="K43" s="8">
        <v>1</v>
      </c>
      <c r="L43" s="10">
        <v>1</v>
      </c>
    </row>
    <row r="44" spans="2:12" ht="11.25" customHeight="1" x14ac:dyDescent="0.2">
      <c r="B44" s="37" t="s">
        <v>36</v>
      </c>
      <c r="C44" s="62" t="s">
        <v>35</v>
      </c>
      <c r="D44" s="69">
        <f t="shared" si="0"/>
        <v>95.309999999999988</v>
      </c>
      <c r="E44" s="145" t="s">
        <v>147</v>
      </c>
      <c r="F44" s="8">
        <v>68.45</v>
      </c>
      <c r="G44" s="8">
        <v>15.96</v>
      </c>
      <c r="H44" s="8">
        <v>5.55</v>
      </c>
      <c r="I44" s="97">
        <v>5.35</v>
      </c>
      <c r="J44" s="9">
        <v>45.31</v>
      </c>
      <c r="K44" s="8">
        <v>65.31</v>
      </c>
      <c r="L44" s="10">
        <v>70.31</v>
      </c>
    </row>
    <row r="45" spans="2:12" ht="11.25" customHeight="1" x14ac:dyDescent="0.2">
      <c r="B45" s="36" t="s">
        <v>38</v>
      </c>
      <c r="C45" s="61" t="s">
        <v>54</v>
      </c>
      <c r="D45" s="68">
        <f t="shared" si="0"/>
        <v>-30</v>
      </c>
      <c r="E45" s="144" t="s">
        <v>147</v>
      </c>
      <c r="F45" s="21">
        <f t="shared" ref="F45:L45" si="12">F46+F47</f>
        <v>0</v>
      </c>
      <c r="G45" s="21">
        <f t="shared" si="12"/>
        <v>-30</v>
      </c>
      <c r="H45" s="21">
        <f t="shared" si="12"/>
        <v>0</v>
      </c>
      <c r="I45" s="98">
        <f t="shared" si="12"/>
        <v>0</v>
      </c>
      <c r="J45" s="68">
        <f t="shared" si="12"/>
        <v>0</v>
      </c>
      <c r="K45" s="21">
        <f t="shared" si="12"/>
        <v>0</v>
      </c>
      <c r="L45" s="22">
        <f t="shared" si="12"/>
        <v>0</v>
      </c>
    </row>
    <row r="46" spans="2:12" ht="11.25" customHeight="1" x14ac:dyDescent="0.2">
      <c r="B46" s="37" t="s">
        <v>39</v>
      </c>
      <c r="C46" s="62" t="s">
        <v>37</v>
      </c>
      <c r="D46" s="69">
        <f t="shared" si="0"/>
        <v>0</v>
      </c>
      <c r="E46" s="145" t="s">
        <v>147</v>
      </c>
      <c r="F46" s="8">
        <v>0</v>
      </c>
      <c r="G46" s="8">
        <v>0</v>
      </c>
      <c r="H46" s="8">
        <v>0</v>
      </c>
      <c r="I46" s="97">
        <v>0</v>
      </c>
      <c r="J46" s="9">
        <v>0</v>
      </c>
      <c r="K46" s="8">
        <v>0</v>
      </c>
      <c r="L46" s="10">
        <v>0</v>
      </c>
    </row>
    <row r="47" spans="2:12" ht="11.25" customHeight="1" x14ac:dyDescent="0.2">
      <c r="B47" s="38" t="s">
        <v>40</v>
      </c>
      <c r="C47" s="65" t="s">
        <v>61</v>
      </c>
      <c r="D47" s="69">
        <f t="shared" si="0"/>
        <v>-30</v>
      </c>
      <c r="E47" s="145" t="s">
        <v>147</v>
      </c>
      <c r="F47" s="23" t="s">
        <v>147</v>
      </c>
      <c r="G47" s="24">
        <v>-30</v>
      </c>
      <c r="H47" s="24">
        <v>0</v>
      </c>
      <c r="I47" s="99">
        <v>0</v>
      </c>
      <c r="J47" s="83">
        <v>0</v>
      </c>
      <c r="K47" s="24">
        <v>0</v>
      </c>
      <c r="L47" s="10">
        <v>0</v>
      </c>
    </row>
    <row r="48" spans="2:12" ht="11.25" customHeight="1" x14ac:dyDescent="0.2">
      <c r="B48" s="36" t="s">
        <v>41</v>
      </c>
      <c r="C48" s="66" t="s">
        <v>56</v>
      </c>
      <c r="D48" s="68">
        <f t="shared" si="0"/>
        <v>70</v>
      </c>
      <c r="E48" s="144" t="s">
        <v>147</v>
      </c>
      <c r="F48" s="19">
        <f t="shared" ref="F48:L48" si="13">F49</f>
        <v>70</v>
      </c>
      <c r="G48" s="19">
        <f t="shared" si="13"/>
        <v>0</v>
      </c>
      <c r="H48" s="19">
        <f t="shared" si="13"/>
        <v>0</v>
      </c>
      <c r="I48" s="96">
        <f t="shared" si="13"/>
        <v>0</v>
      </c>
      <c r="J48" s="82">
        <f t="shared" si="13"/>
        <v>20</v>
      </c>
      <c r="K48" s="19">
        <f t="shared" si="13"/>
        <v>20</v>
      </c>
      <c r="L48" s="20">
        <f t="shared" si="13"/>
        <v>20</v>
      </c>
    </row>
    <row r="49" spans="2:12" ht="11.25" customHeight="1" x14ac:dyDescent="0.2">
      <c r="B49" s="37" t="s">
        <v>42</v>
      </c>
      <c r="C49" s="64" t="s">
        <v>67</v>
      </c>
      <c r="D49" s="69">
        <f t="shared" si="0"/>
        <v>70</v>
      </c>
      <c r="E49" s="145" t="s">
        <v>147</v>
      </c>
      <c r="F49" s="8">
        <v>70</v>
      </c>
      <c r="G49" s="8">
        <v>0</v>
      </c>
      <c r="H49" s="8">
        <v>0</v>
      </c>
      <c r="I49" s="97">
        <v>0</v>
      </c>
      <c r="J49" s="9">
        <v>20</v>
      </c>
      <c r="K49" s="8">
        <v>20</v>
      </c>
      <c r="L49" s="10">
        <v>20</v>
      </c>
    </row>
    <row r="50" spans="2:12" ht="11.25" customHeight="1" x14ac:dyDescent="0.2">
      <c r="B50" s="29"/>
      <c r="C50" s="49" t="s">
        <v>71</v>
      </c>
      <c r="D50" s="68">
        <f t="shared" si="0"/>
        <v>1715</v>
      </c>
      <c r="E50" s="144" t="s">
        <v>147</v>
      </c>
      <c r="F50" s="25">
        <f>F51+F52</f>
        <v>1685</v>
      </c>
      <c r="G50" s="19">
        <f t="shared" ref="G50:L50" si="14">G51+G52</f>
        <v>30</v>
      </c>
      <c r="H50" s="19">
        <f t="shared" si="14"/>
        <v>0</v>
      </c>
      <c r="I50" s="96">
        <f t="shared" si="14"/>
        <v>0</v>
      </c>
      <c r="J50" s="82">
        <f t="shared" si="14"/>
        <v>0</v>
      </c>
      <c r="K50" s="19">
        <f t="shared" si="14"/>
        <v>0</v>
      </c>
      <c r="L50" s="20">
        <f t="shared" si="14"/>
        <v>0</v>
      </c>
    </row>
    <row r="51" spans="2:12" ht="11.25" customHeight="1" x14ac:dyDescent="0.2">
      <c r="B51" s="39" t="s">
        <v>70</v>
      </c>
      <c r="C51" s="114" t="s">
        <v>69</v>
      </c>
      <c r="D51" s="69">
        <f t="shared" si="0"/>
        <v>30</v>
      </c>
      <c r="E51" s="145" t="s">
        <v>147</v>
      </c>
      <c r="F51" s="8">
        <v>0</v>
      </c>
      <c r="G51" s="8">
        <v>30</v>
      </c>
      <c r="H51" s="8">
        <v>0</v>
      </c>
      <c r="I51" s="97">
        <v>0</v>
      </c>
      <c r="J51" s="9">
        <v>0</v>
      </c>
      <c r="K51" s="8">
        <v>0</v>
      </c>
      <c r="L51" s="10">
        <v>0</v>
      </c>
    </row>
    <row r="52" spans="2:12" ht="11.25" customHeight="1" x14ac:dyDescent="0.2">
      <c r="B52" s="119" t="s">
        <v>136</v>
      </c>
      <c r="C52" s="115" t="s">
        <v>137</v>
      </c>
      <c r="D52" s="69">
        <f t="shared" si="0"/>
        <v>1685</v>
      </c>
      <c r="E52" s="145" t="s">
        <v>147</v>
      </c>
      <c r="F52" s="8">
        <v>1685</v>
      </c>
      <c r="G52" s="8">
        <v>0</v>
      </c>
      <c r="H52" s="8">
        <v>0</v>
      </c>
      <c r="I52" s="97">
        <v>0</v>
      </c>
      <c r="J52" s="9">
        <v>0</v>
      </c>
      <c r="K52" s="8">
        <v>0</v>
      </c>
      <c r="L52" s="10">
        <v>0</v>
      </c>
    </row>
    <row r="53" spans="2:12" ht="12" hidden="1" customHeight="1" x14ac:dyDescent="0.2">
      <c r="B53" s="40"/>
      <c r="C53" s="171"/>
      <c r="D53" s="172"/>
      <c r="E53" s="146"/>
      <c r="F53" s="8">
        <v>0</v>
      </c>
      <c r="G53" s="8">
        <v>0</v>
      </c>
      <c r="H53" s="8">
        <v>0</v>
      </c>
      <c r="I53" s="97">
        <v>0</v>
      </c>
      <c r="J53" s="9">
        <v>105</v>
      </c>
      <c r="K53" s="8">
        <v>0</v>
      </c>
      <c r="L53" s="10">
        <v>0</v>
      </c>
    </row>
    <row r="54" spans="2:12" ht="12.75" customHeight="1" x14ac:dyDescent="0.2">
      <c r="B54" s="41">
        <v>49.02</v>
      </c>
      <c r="C54" s="49" t="s">
        <v>72</v>
      </c>
      <c r="D54" s="68">
        <f>F54+G54+H54+I54</f>
        <v>12795.45</v>
      </c>
      <c r="E54" s="122">
        <f>E61+E68+E71+E75+E82+E93+E101+E108+E113+E118+E123+E126+E129+E132+E138</f>
        <v>0</v>
      </c>
      <c r="F54" s="122">
        <f t="shared" ref="F54:L54" si="15">F61+F68+F71+F75+F79+F82+F93+F101+F108+F113+F118+F123+F126+F129+F132+F138</f>
        <v>9286.4500000000007</v>
      </c>
      <c r="G54" s="25">
        <f t="shared" si="15"/>
        <v>1375</v>
      </c>
      <c r="H54" s="25">
        <f t="shared" si="15"/>
        <v>1139</v>
      </c>
      <c r="I54" s="100">
        <f t="shared" si="15"/>
        <v>995</v>
      </c>
      <c r="J54" s="105">
        <f t="shared" si="15"/>
        <v>3960</v>
      </c>
      <c r="K54" s="25">
        <f t="shared" si="15"/>
        <v>3626</v>
      </c>
      <c r="L54" s="106">
        <f t="shared" si="15"/>
        <v>3761</v>
      </c>
    </row>
    <row r="55" spans="2:12" x14ac:dyDescent="0.2">
      <c r="B55" s="42"/>
      <c r="C55" s="49" t="s">
        <v>73</v>
      </c>
      <c r="D55" s="68">
        <f t="shared" ref="D55:D125" si="16">F55+G55+H55+I55</f>
        <v>8712</v>
      </c>
      <c r="E55" s="25">
        <f>E62+E69+E72+E76+E83+E94+E102+E109+E114+E119+E124+E130+E133</f>
        <v>0</v>
      </c>
      <c r="F55" s="25">
        <f t="shared" ref="F55:L55" si="17">F62+F69+F72+F76+F80+F83+F94+F102+F109+F114+F119+F124+F130+F133</f>
        <v>5233</v>
      </c>
      <c r="G55" s="25">
        <f t="shared" si="17"/>
        <v>1345</v>
      </c>
      <c r="H55" s="25">
        <f t="shared" si="17"/>
        <v>1139</v>
      </c>
      <c r="I55" s="100">
        <f t="shared" si="17"/>
        <v>995</v>
      </c>
      <c r="J55" s="105">
        <f t="shared" si="17"/>
        <v>3960</v>
      </c>
      <c r="K55" s="25">
        <f t="shared" si="17"/>
        <v>3626</v>
      </c>
      <c r="L55" s="106">
        <f t="shared" si="17"/>
        <v>3761</v>
      </c>
    </row>
    <row r="56" spans="2:12" x14ac:dyDescent="0.2">
      <c r="B56" s="42">
        <v>10</v>
      </c>
      <c r="C56" s="42" t="s">
        <v>74</v>
      </c>
      <c r="D56" s="69">
        <f t="shared" si="16"/>
        <v>2002</v>
      </c>
      <c r="E56" s="26">
        <f>E63+E77+E84+E103</f>
        <v>0</v>
      </c>
      <c r="F56" s="26">
        <f>F63+F73+F77+F84+F103</f>
        <v>517</v>
      </c>
      <c r="G56" s="26">
        <f t="shared" ref="G56:L56" si="18">G63+G73+G77+G84+G103</f>
        <v>527</v>
      </c>
      <c r="H56" s="26">
        <f t="shared" si="18"/>
        <v>524</v>
      </c>
      <c r="I56" s="101">
        <f t="shared" si="18"/>
        <v>434</v>
      </c>
      <c r="J56" s="84">
        <f t="shared" si="18"/>
        <v>2030</v>
      </c>
      <c r="K56" s="26">
        <f t="shared" si="18"/>
        <v>2012</v>
      </c>
      <c r="L56" s="27">
        <f t="shared" si="18"/>
        <v>2002</v>
      </c>
    </row>
    <row r="57" spans="2:12" x14ac:dyDescent="0.2">
      <c r="B57" s="42">
        <v>20</v>
      </c>
      <c r="C57" s="42" t="s">
        <v>75</v>
      </c>
      <c r="D57" s="69">
        <f t="shared" si="16"/>
        <v>5424</v>
      </c>
      <c r="E57" s="26">
        <f>E64+E78+E85+E95+E96+E110+E115+E120+E125+E131+E134</f>
        <v>0</v>
      </c>
      <c r="F57" s="26">
        <f>F64+F74+F78+F81+F85+F95+F107+F110+F115+F120+F125+F131+F134</f>
        <v>4368</v>
      </c>
      <c r="G57" s="26">
        <f t="shared" ref="G57:L57" si="19">G64+G74+G78+G81+G85+G95+G107+G110+G115+G120+G125+G131+G134</f>
        <v>483</v>
      </c>
      <c r="H57" s="26">
        <f t="shared" si="19"/>
        <v>304</v>
      </c>
      <c r="I57" s="101">
        <f t="shared" si="19"/>
        <v>269</v>
      </c>
      <c r="J57" s="84">
        <f t="shared" si="19"/>
        <v>1054</v>
      </c>
      <c r="K57" s="26">
        <f t="shared" si="19"/>
        <v>738</v>
      </c>
      <c r="L57" s="27">
        <f t="shared" si="19"/>
        <v>883</v>
      </c>
    </row>
    <row r="58" spans="2:12" x14ac:dyDescent="0.2">
      <c r="B58" s="43" t="s">
        <v>101</v>
      </c>
      <c r="C58" s="42" t="s">
        <v>76</v>
      </c>
      <c r="D58" s="69">
        <f t="shared" si="16"/>
        <v>1286</v>
      </c>
      <c r="E58" s="26">
        <f>E70+E74+E86+E87+E89+E97+E104+E105+E106+E135</f>
        <v>0</v>
      </c>
      <c r="F58" s="26">
        <f>F70+F86+F87+F88+F89+F96+F97+F104+F105+F106</f>
        <v>348</v>
      </c>
      <c r="G58" s="26">
        <f t="shared" ref="G58:L58" si="20">G70+G86+G87+G88+G89+G96+G97+G104+G105+G106</f>
        <v>335</v>
      </c>
      <c r="H58" s="26">
        <f t="shared" si="20"/>
        <v>311</v>
      </c>
      <c r="I58" s="26">
        <f t="shared" si="20"/>
        <v>292</v>
      </c>
      <c r="J58" s="26">
        <f t="shared" si="20"/>
        <v>876</v>
      </c>
      <c r="K58" s="26">
        <f t="shared" si="20"/>
        <v>876</v>
      </c>
      <c r="L58" s="26">
        <f t="shared" si="20"/>
        <v>876</v>
      </c>
    </row>
    <row r="59" spans="2:12" x14ac:dyDescent="0.2">
      <c r="B59" s="42"/>
      <c r="C59" s="49" t="s">
        <v>77</v>
      </c>
      <c r="D59" s="68">
        <f t="shared" si="16"/>
        <v>4083.45</v>
      </c>
      <c r="E59" s="122">
        <f>E65+E90+E98+E111+E116+E127+E136</f>
        <v>0</v>
      </c>
      <c r="F59" s="25">
        <f>F65+F90+F98+F111+F116+F127+F136</f>
        <v>4053.45</v>
      </c>
      <c r="G59" s="122">
        <f>G65+G90+G98+G111+G116+G127+G136</f>
        <v>30</v>
      </c>
      <c r="H59" s="25">
        <f>H65+H90+H98+H111+H116+H127+H136</f>
        <v>0</v>
      </c>
      <c r="I59" s="100">
        <f>I65+I90+I98+I111+I116+I127+I136</f>
        <v>0</v>
      </c>
      <c r="J59" s="105">
        <f>J65+J90+J98+J111+J116+J121+J127+J136</f>
        <v>0</v>
      </c>
      <c r="K59" s="25">
        <f>K65+K90+K98+K111+K116+K121+K127+K136</f>
        <v>0</v>
      </c>
      <c r="L59" s="106">
        <f>L65+L90+L98+L111+L116+L121+L127+L136</f>
        <v>0</v>
      </c>
    </row>
    <row r="60" spans="2:12" x14ac:dyDescent="0.2">
      <c r="B60" s="42">
        <v>70</v>
      </c>
      <c r="C60" s="42" t="s">
        <v>78</v>
      </c>
      <c r="D60" s="69">
        <f t="shared" si="16"/>
        <v>4083.45</v>
      </c>
      <c r="E60" s="154">
        <f>E59</f>
        <v>0</v>
      </c>
      <c r="F60" s="26">
        <f>F66+F91+F100+F112+F117+F137</f>
        <v>4053.45</v>
      </c>
      <c r="G60" s="154">
        <f t="shared" ref="G60:L60" si="21">G66+G91+G100+G112+G117+G137</f>
        <v>30</v>
      </c>
      <c r="H60" s="26">
        <f t="shared" si="21"/>
        <v>0</v>
      </c>
      <c r="I60" s="101">
        <f t="shared" si="21"/>
        <v>0</v>
      </c>
      <c r="J60" s="84">
        <f t="shared" si="21"/>
        <v>0</v>
      </c>
      <c r="K60" s="26">
        <f t="shared" si="21"/>
        <v>0</v>
      </c>
      <c r="L60" s="27">
        <f t="shared" si="21"/>
        <v>0</v>
      </c>
    </row>
    <row r="61" spans="2:12" x14ac:dyDescent="0.2">
      <c r="B61" s="44" t="s">
        <v>80</v>
      </c>
      <c r="C61" s="116" t="s">
        <v>79</v>
      </c>
      <c r="D61" s="68">
        <f t="shared" si="16"/>
        <v>2402</v>
      </c>
      <c r="E61" s="19">
        <f t="shared" ref="E61:L61" si="22">E62+E65</f>
        <v>0</v>
      </c>
      <c r="F61" s="19">
        <f t="shared" si="22"/>
        <v>1047</v>
      </c>
      <c r="G61" s="19">
        <f t="shared" si="22"/>
        <v>558</v>
      </c>
      <c r="H61" s="19">
        <f t="shared" si="22"/>
        <v>405</v>
      </c>
      <c r="I61" s="96">
        <f t="shared" si="22"/>
        <v>392</v>
      </c>
      <c r="J61" s="107">
        <f t="shared" si="22"/>
        <v>1714</v>
      </c>
      <c r="K61" s="108">
        <f t="shared" si="22"/>
        <v>1613</v>
      </c>
      <c r="L61" s="109">
        <f t="shared" si="22"/>
        <v>1669</v>
      </c>
    </row>
    <row r="62" spans="2:12" x14ac:dyDescent="0.2">
      <c r="B62" s="42"/>
      <c r="C62" s="42" t="s">
        <v>73</v>
      </c>
      <c r="D62" s="69">
        <f t="shared" si="16"/>
        <v>1772</v>
      </c>
      <c r="E62" s="8">
        <f t="shared" ref="E62:L62" si="23">E63+E64</f>
        <v>0</v>
      </c>
      <c r="F62" s="8">
        <f t="shared" si="23"/>
        <v>447</v>
      </c>
      <c r="G62" s="8">
        <f t="shared" si="23"/>
        <v>528</v>
      </c>
      <c r="H62" s="8">
        <f t="shared" si="23"/>
        <v>405</v>
      </c>
      <c r="I62" s="97">
        <f t="shared" si="23"/>
        <v>392</v>
      </c>
      <c r="J62" s="110">
        <f t="shared" si="23"/>
        <v>1714</v>
      </c>
      <c r="K62" s="111">
        <f t="shared" si="23"/>
        <v>1613</v>
      </c>
      <c r="L62" s="112">
        <f t="shared" si="23"/>
        <v>1669</v>
      </c>
    </row>
    <row r="63" spans="2:12" x14ac:dyDescent="0.2">
      <c r="B63" s="42">
        <v>10</v>
      </c>
      <c r="C63" s="42" t="s">
        <v>74</v>
      </c>
      <c r="D63" s="69">
        <f t="shared" si="16"/>
        <v>1212</v>
      </c>
      <c r="E63" s="145" t="s">
        <v>147</v>
      </c>
      <c r="F63" s="8">
        <v>308</v>
      </c>
      <c r="G63" s="8">
        <v>304</v>
      </c>
      <c r="H63" s="8">
        <v>303</v>
      </c>
      <c r="I63" s="97">
        <v>297</v>
      </c>
      <c r="J63" s="9">
        <v>1234</v>
      </c>
      <c r="K63" s="8">
        <v>1219</v>
      </c>
      <c r="L63" s="10">
        <v>1212</v>
      </c>
    </row>
    <row r="64" spans="2:12" x14ac:dyDescent="0.2">
      <c r="B64" s="67">
        <v>20</v>
      </c>
      <c r="C64" s="67" t="s">
        <v>75</v>
      </c>
      <c r="D64" s="70">
        <f t="shared" si="16"/>
        <v>560</v>
      </c>
      <c r="E64" s="147" t="s">
        <v>147</v>
      </c>
      <c r="F64" s="12">
        <v>139</v>
      </c>
      <c r="G64" s="12">
        <v>224</v>
      </c>
      <c r="H64" s="12">
        <v>102</v>
      </c>
      <c r="I64" s="102">
        <v>95</v>
      </c>
      <c r="J64" s="11">
        <v>480</v>
      </c>
      <c r="K64" s="12">
        <v>394</v>
      </c>
      <c r="L64" s="13">
        <v>457</v>
      </c>
    </row>
    <row r="65" spans="2:15" x14ac:dyDescent="0.2">
      <c r="B65" s="71"/>
      <c r="C65" s="71" t="s">
        <v>77</v>
      </c>
      <c r="D65" s="72">
        <f t="shared" si="16"/>
        <v>630</v>
      </c>
      <c r="E65" s="152" t="str">
        <f t="shared" ref="E65:L65" si="24">E66</f>
        <v>0</v>
      </c>
      <c r="F65" s="15">
        <f t="shared" si="24"/>
        <v>600</v>
      </c>
      <c r="G65" s="15">
        <f t="shared" si="24"/>
        <v>30</v>
      </c>
      <c r="H65" s="15">
        <f t="shared" si="24"/>
        <v>0</v>
      </c>
      <c r="I65" s="103">
        <f t="shared" si="24"/>
        <v>0</v>
      </c>
      <c r="J65" s="156">
        <f t="shared" si="24"/>
        <v>0</v>
      </c>
      <c r="K65" s="157">
        <f t="shared" si="24"/>
        <v>0</v>
      </c>
      <c r="L65" s="158">
        <f t="shared" si="24"/>
        <v>0</v>
      </c>
    </row>
    <row r="66" spans="2:15" x14ac:dyDescent="0.2">
      <c r="B66" s="42">
        <v>70</v>
      </c>
      <c r="C66" s="42" t="s">
        <v>78</v>
      </c>
      <c r="D66" s="72">
        <f t="shared" si="16"/>
        <v>630</v>
      </c>
      <c r="E66" s="148" t="s">
        <v>147</v>
      </c>
      <c r="F66" s="8">
        <v>600</v>
      </c>
      <c r="G66" s="8">
        <v>30</v>
      </c>
      <c r="H66" s="8">
        <v>0</v>
      </c>
      <c r="I66" s="97">
        <v>0</v>
      </c>
      <c r="J66" s="9">
        <v>0</v>
      </c>
      <c r="K66" s="8">
        <v>0</v>
      </c>
      <c r="L66" s="10">
        <v>0</v>
      </c>
    </row>
    <row r="67" spans="2:15" hidden="1" x14ac:dyDescent="0.2">
      <c r="B67" s="42"/>
      <c r="C67" s="42"/>
      <c r="D67" s="69"/>
      <c r="E67" s="145"/>
      <c r="F67" s="8"/>
      <c r="G67" s="8"/>
      <c r="H67" s="8"/>
      <c r="I67" s="97"/>
      <c r="J67" s="9"/>
      <c r="K67" s="8"/>
      <c r="L67" s="10"/>
    </row>
    <row r="68" spans="2:15" x14ac:dyDescent="0.2">
      <c r="B68" s="44" t="s">
        <v>82</v>
      </c>
      <c r="C68" s="116" t="s">
        <v>81</v>
      </c>
      <c r="D68" s="68">
        <f t="shared" si="16"/>
        <v>260</v>
      </c>
      <c r="E68" s="153" t="str">
        <f>E69</f>
        <v>0</v>
      </c>
      <c r="F68" s="19">
        <f>F69</f>
        <v>0</v>
      </c>
      <c r="G68" s="19">
        <f t="shared" ref="G68:L69" si="25">G69</f>
        <v>0</v>
      </c>
      <c r="H68" s="19">
        <f t="shared" si="25"/>
        <v>100</v>
      </c>
      <c r="I68" s="96">
        <f t="shared" si="25"/>
        <v>160</v>
      </c>
      <c r="J68" s="82">
        <f t="shared" si="25"/>
        <v>60</v>
      </c>
      <c r="K68" s="19">
        <f t="shared" si="25"/>
        <v>60</v>
      </c>
      <c r="L68" s="20">
        <f t="shared" si="25"/>
        <v>60</v>
      </c>
    </row>
    <row r="69" spans="2:15" x14ac:dyDescent="0.2">
      <c r="B69" s="42"/>
      <c r="C69" s="42" t="s">
        <v>73</v>
      </c>
      <c r="D69" s="69">
        <f t="shared" si="16"/>
        <v>260</v>
      </c>
      <c r="E69" s="24" t="str">
        <f>E70</f>
        <v>0</v>
      </c>
      <c r="F69" s="8">
        <f>F70</f>
        <v>0</v>
      </c>
      <c r="G69" s="8">
        <f t="shared" si="25"/>
        <v>0</v>
      </c>
      <c r="H69" s="8">
        <f t="shared" si="25"/>
        <v>100</v>
      </c>
      <c r="I69" s="97">
        <f t="shared" si="25"/>
        <v>160</v>
      </c>
      <c r="J69" s="9">
        <f t="shared" si="25"/>
        <v>60</v>
      </c>
      <c r="K69" s="8">
        <f t="shared" si="25"/>
        <v>60</v>
      </c>
      <c r="L69" s="10">
        <f t="shared" si="25"/>
        <v>60</v>
      </c>
      <c r="O69" s="113"/>
    </row>
    <row r="70" spans="2:15" x14ac:dyDescent="0.2">
      <c r="B70" s="42">
        <v>5004</v>
      </c>
      <c r="C70" s="42" t="s">
        <v>83</v>
      </c>
      <c r="D70" s="69">
        <f t="shared" si="16"/>
        <v>260</v>
      </c>
      <c r="E70" s="145" t="s">
        <v>147</v>
      </c>
      <c r="F70" s="8">
        <v>0</v>
      </c>
      <c r="G70" s="8">
        <v>0</v>
      </c>
      <c r="H70" s="8">
        <v>100</v>
      </c>
      <c r="I70" s="97">
        <v>160</v>
      </c>
      <c r="J70" s="9">
        <v>60</v>
      </c>
      <c r="K70" s="8">
        <v>60</v>
      </c>
      <c r="L70" s="10">
        <v>60</v>
      </c>
      <c r="O70" t="s">
        <v>133</v>
      </c>
    </row>
    <row r="71" spans="2:15" ht="12.75" hidden="1" customHeight="1" x14ac:dyDescent="0.2">
      <c r="B71" s="43" t="s">
        <v>122</v>
      </c>
      <c r="C71" s="49" t="s">
        <v>123</v>
      </c>
      <c r="D71" s="68">
        <f t="shared" si="16"/>
        <v>0</v>
      </c>
      <c r="E71" s="153">
        <f>E72</f>
        <v>0</v>
      </c>
      <c r="F71" s="19">
        <f>F72</f>
        <v>0</v>
      </c>
      <c r="G71" s="19">
        <f t="shared" ref="G71:L71" si="26">G72</f>
        <v>0</v>
      </c>
      <c r="H71" s="19">
        <f t="shared" si="26"/>
        <v>0</v>
      </c>
      <c r="I71" s="96">
        <f t="shared" si="26"/>
        <v>0</v>
      </c>
      <c r="J71" s="82">
        <f t="shared" si="26"/>
        <v>0</v>
      </c>
      <c r="K71" s="19">
        <f t="shared" si="26"/>
        <v>0</v>
      </c>
      <c r="L71" s="20">
        <f t="shared" si="26"/>
        <v>0</v>
      </c>
    </row>
    <row r="72" spans="2:15" ht="12.75" hidden="1" customHeight="1" x14ac:dyDescent="0.2">
      <c r="B72" s="42"/>
      <c r="C72" s="42" t="s">
        <v>73</v>
      </c>
      <c r="D72" s="69">
        <f t="shared" si="16"/>
        <v>0</v>
      </c>
      <c r="E72" s="160">
        <f>E73+E74</f>
        <v>0</v>
      </c>
      <c r="F72" s="160">
        <f t="shared" ref="F72:L72" si="27">F73+F74</f>
        <v>0</v>
      </c>
      <c r="G72" s="160">
        <f t="shared" si="27"/>
        <v>0</v>
      </c>
      <c r="H72" s="160">
        <f t="shared" si="27"/>
        <v>0</v>
      </c>
      <c r="I72" s="161">
        <f t="shared" si="27"/>
        <v>0</v>
      </c>
      <c r="J72" s="69">
        <f t="shared" si="27"/>
        <v>0</v>
      </c>
      <c r="K72" s="160">
        <f t="shared" si="27"/>
        <v>0</v>
      </c>
      <c r="L72" s="164">
        <f t="shared" si="27"/>
        <v>0</v>
      </c>
    </row>
    <row r="73" spans="2:15" ht="12.75" hidden="1" customHeight="1" x14ac:dyDescent="0.2">
      <c r="B73" s="42">
        <v>10</v>
      </c>
      <c r="C73" s="42" t="s">
        <v>150</v>
      </c>
      <c r="D73" s="69">
        <f t="shared" si="16"/>
        <v>0</v>
      </c>
      <c r="E73" s="159">
        <v>0</v>
      </c>
      <c r="F73" s="8">
        <v>0</v>
      </c>
      <c r="G73" s="8">
        <v>0</v>
      </c>
      <c r="H73" s="8">
        <v>0</v>
      </c>
      <c r="I73" s="97">
        <v>0</v>
      </c>
      <c r="J73" s="9">
        <v>0</v>
      </c>
      <c r="K73" s="8">
        <v>0</v>
      </c>
      <c r="L73" s="10">
        <v>0</v>
      </c>
    </row>
    <row r="74" spans="2:15" ht="12.75" hidden="1" customHeight="1" x14ac:dyDescent="0.2">
      <c r="B74" s="43">
        <v>20</v>
      </c>
      <c r="C74" s="67" t="s">
        <v>151</v>
      </c>
      <c r="D74" s="69">
        <f t="shared" si="16"/>
        <v>0</v>
      </c>
      <c r="E74" s="145" t="s">
        <v>147</v>
      </c>
      <c r="F74" s="8">
        <v>0</v>
      </c>
      <c r="G74" s="8">
        <v>0</v>
      </c>
      <c r="H74" s="8">
        <v>0</v>
      </c>
      <c r="I74" s="97">
        <v>0</v>
      </c>
      <c r="J74" s="9">
        <v>0</v>
      </c>
      <c r="K74" s="8">
        <v>0</v>
      </c>
      <c r="L74" s="10">
        <v>0</v>
      </c>
    </row>
    <row r="75" spans="2:15" x14ac:dyDescent="0.2">
      <c r="B75" s="44" t="s">
        <v>85</v>
      </c>
      <c r="C75" s="116" t="s">
        <v>84</v>
      </c>
      <c r="D75" s="68">
        <f t="shared" si="16"/>
        <v>167</v>
      </c>
      <c r="E75" s="153">
        <f t="shared" ref="E75:L75" si="28">E76</f>
        <v>0</v>
      </c>
      <c r="F75" s="19">
        <f t="shared" si="28"/>
        <v>47</v>
      </c>
      <c r="G75" s="19">
        <f t="shared" si="28"/>
        <v>51</v>
      </c>
      <c r="H75" s="19">
        <f t="shared" si="28"/>
        <v>37</v>
      </c>
      <c r="I75" s="96">
        <f t="shared" si="28"/>
        <v>32</v>
      </c>
      <c r="J75" s="82">
        <f t="shared" si="28"/>
        <v>173</v>
      </c>
      <c r="K75" s="19">
        <f t="shared" si="28"/>
        <v>154</v>
      </c>
      <c r="L75" s="20">
        <f t="shared" si="28"/>
        <v>162</v>
      </c>
    </row>
    <row r="76" spans="2:15" x14ac:dyDescent="0.2">
      <c r="B76" s="42"/>
      <c r="C76" s="42" t="s">
        <v>73</v>
      </c>
      <c r="D76" s="69">
        <f t="shared" si="16"/>
        <v>167</v>
      </c>
      <c r="E76" s="8">
        <f t="shared" ref="E76:L76" si="29">E77+E78</f>
        <v>0</v>
      </c>
      <c r="F76" s="8">
        <f t="shared" si="29"/>
        <v>47</v>
      </c>
      <c r="G76" s="8">
        <f t="shared" si="29"/>
        <v>51</v>
      </c>
      <c r="H76" s="8">
        <f t="shared" si="29"/>
        <v>37</v>
      </c>
      <c r="I76" s="97">
        <f t="shared" si="29"/>
        <v>32</v>
      </c>
      <c r="J76" s="9">
        <f t="shared" si="29"/>
        <v>173</v>
      </c>
      <c r="K76" s="8">
        <f t="shared" si="29"/>
        <v>154</v>
      </c>
      <c r="L76" s="10">
        <f t="shared" si="29"/>
        <v>162</v>
      </c>
    </row>
    <row r="77" spans="2:15" x14ac:dyDescent="0.2">
      <c r="B77" s="42">
        <v>10</v>
      </c>
      <c r="C77" s="42" t="s">
        <v>74</v>
      </c>
      <c r="D77" s="69">
        <f t="shared" si="16"/>
        <v>125</v>
      </c>
      <c r="E77" s="145" t="s">
        <v>147</v>
      </c>
      <c r="F77" s="8">
        <v>34</v>
      </c>
      <c r="G77" s="8">
        <v>31</v>
      </c>
      <c r="H77" s="8">
        <v>31</v>
      </c>
      <c r="I77" s="97">
        <v>29</v>
      </c>
      <c r="J77" s="9">
        <v>131</v>
      </c>
      <c r="K77" s="8">
        <v>128</v>
      </c>
      <c r="L77" s="10">
        <v>125</v>
      </c>
    </row>
    <row r="78" spans="2:15" x14ac:dyDescent="0.2">
      <c r="B78" s="42">
        <v>20</v>
      </c>
      <c r="C78" s="42" t="s">
        <v>75</v>
      </c>
      <c r="D78" s="69">
        <f t="shared" si="16"/>
        <v>42</v>
      </c>
      <c r="E78" s="145" t="s">
        <v>147</v>
      </c>
      <c r="F78" s="8">
        <v>13</v>
      </c>
      <c r="G78" s="8">
        <v>20</v>
      </c>
      <c r="H78" s="8">
        <v>6</v>
      </c>
      <c r="I78" s="97">
        <v>3</v>
      </c>
      <c r="J78" s="9">
        <v>42</v>
      </c>
      <c r="K78" s="8">
        <v>26</v>
      </c>
      <c r="L78" s="10">
        <v>37</v>
      </c>
    </row>
    <row r="79" spans="2:15" x14ac:dyDescent="0.2">
      <c r="B79" s="121" t="s">
        <v>148</v>
      </c>
      <c r="C79" s="49" t="s">
        <v>149</v>
      </c>
      <c r="D79" s="69">
        <f t="shared" si="16"/>
        <v>50</v>
      </c>
      <c r="E79" s="24" t="str">
        <f>E80</f>
        <v>0</v>
      </c>
      <c r="F79" s="8">
        <f>F80</f>
        <v>11</v>
      </c>
      <c r="G79" s="8">
        <f t="shared" ref="G79:I80" si="30">G80</f>
        <v>13</v>
      </c>
      <c r="H79" s="8">
        <f t="shared" si="30"/>
        <v>14</v>
      </c>
      <c r="I79" s="97">
        <f t="shared" si="30"/>
        <v>12</v>
      </c>
      <c r="J79" s="9">
        <f t="shared" ref="J79:L80" si="31">J80</f>
        <v>50</v>
      </c>
      <c r="K79" s="8">
        <f t="shared" si="31"/>
        <v>50</v>
      </c>
      <c r="L79" s="10">
        <f t="shared" si="31"/>
        <v>50</v>
      </c>
    </row>
    <row r="80" spans="2:15" x14ac:dyDescent="0.2">
      <c r="B80" s="45"/>
      <c r="C80" s="42" t="s">
        <v>73</v>
      </c>
      <c r="D80" s="69">
        <f t="shared" si="16"/>
        <v>50</v>
      </c>
      <c r="E80" s="145" t="s">
        <v>147</v>
      </c>
      <c r="F80" s="8">
        <f>F81</f>
        <v>11</v>
      </c>
      <c r="G80" s="8">
        <f t="shared" si="30"/>
        <v>13</v>
      </c>
      <c r="H80" s="8">
        <f t="shared" si="30"/>
        <v>14</v>
      </c>
      <c r="I80" s="97">
        <f t="shared" si="30"/>
        <v>12</v>
      </c>
      <c r="J80" s="9">
        <f t="shared" si="31"/>
        <v>50</v>
      </c>
      <c r="K80" s="8">
        <f t="shared" si="31"/>
        <v>50</v>
      </c>
      <c r="L80" s="10">
        <f t="shared" si="31"/>
        <v>50</v>
      </c>
    </row>
    <row r="81" spans="2:12" x14ac:dyDescent="0.2">
      <c r="B81" s="45">
        <v>20</v>
      </c>
      <c r="C81" s="42" t="s">
        <v>128</v>
      </c>
      <c r="D81" s="69">
        <f t="shared" si="16"/>
        <v>50</v>
      </c>
      <c r="E81" s="145" t="s">
        <v>147</v>
      </c>
      <c r="F81" s="8">
        <v>11</v>
      </c>
      <c r="G81" s="8">
        <v>13</v>
      </c>
      <c r="H81" s="8">
        <v>14</v>
      </c>
      <c r="I81" s="97">
        <v>12</v>
      </c>
      <c r="J81" s="9">
        <v>50</v>
      </c>
      <c r="K81" s="8">
        <v>50</v>
      </c>
      <c r="L81" s="10">
        <v>50</v>
      </c>
    </row>
    <row r="82" spans="2:12" x14ac:dyDescent="0.2">
      <c r="B82" s="44" t="s">
        <v>88</v>
      </c>
      <c r="C82" s="49" t="s">
        <v>86</v>
      </c>
      <c r="D82" s="68">
        <f t="shared" si="16"/>
        <v>358</v>
      </c>
      <c r="E82" s="19">
        <f t="shared" ref="E82:L82" si="32">E83+E90</f>
        <v>0</v>
      </c>
      <c r="F82" s="19">
        <f t="shared" si="32"/>
        <v>240</v>
      </c>
      <c r="G82" s="19">
        <f t="shared" si="32"/>
        <v>43</v>
      </c>
      <c r="H82" s="19">
        <f t="shared" si="32"/>
        <v>43</v>
      </c>
      <c r="I82" s="96">
        <f t="shared" si="32"/>
        <v>32</v>
      </c>
      <c r="J82" s="82">
        <f t="shared" si="32"/>
        <v>163</v>
      </c>
      <c r="K82" s="19">
        <f t="shared" si="32"/>
        <v>163</v>
      </c>
      <c r="L82" s="20">
        <f t="shared" si="32"/>
        <v>163</v>
      </c>
    </row>
    <row r="83" spans="2:12" x14ac:dyDescent="0.2">
      <c r="B83" s="42"/>
      <c r="C83" s="42" t="s">
        <v>73</v>
      </c>
      <c r="D83" s="69">
        <f t="shared" si="16"/>
        <v>258</v>
      </c>
      <c r="E83" s="8">
        <f>E84+E85+E86+E87+E89</f>
        <v>0</v>
      </c>
      <c r="F83" s="8">
        <f>F84+F85+F86+F87+F88+F89</f>
        <v>140</v>
      </c>
      <c r="G83" s="8">
        <f t="shared" ref="G83:L83" si="33">G84+G85+G86+G87+G88+G89</f>
        <v>43</v>
      </c>
      <c r="H83" s="8">
        <f t="shared" si="33"/>
        <v>43</v>
      </c>
      <c r="I83" s="8">
        <f t="shared" si="33"/>
        <v>32</v>
      </c>
      <c r="J83" s="8">
        <f t="shared" si="33"/>
        <v>163</v>
      </c>
      <c r="K83" s="8">
        <f t="shared" si="33"/>
        <v>163</v>
      </c>
      <c r="L83" s="8">
        <f t="shared" si="33"/>
        <v>163</v>
      </c>
    </row>
    <row r="84" spans="2:12" x14ac:dyDescent="0.2">
      <c r="B84" s="42">
        <v>10</v>
      </c>
      <c r="C84" s="42" t="s">
        <v>74</v>
      </c>
      <c r="D84" s="69">
        <f t="shared" si="16"/>
        <v>45</v>
      </c>
      <c r="E84" s="145" t="s">
        <v>147</v>
      </c>
      <c r="F84" s="8">
        <v>15</v>
      </c>
      <c r="G84" s="8">
        <v>15</v>
      </c>
      <c r="H84" s="8">
        <v>15</v>
      </c>
      <c r="I84" s="97">
        <v>0</v>
      </c>
      <c r="J84" s="9">
        <v>45</v>
      </c>
      <c r="K84" s="8">
        <v>45</v>
      </c>
      <c r="L84" s="10">
        <v>45</v>
      </c>
    </row>
    <row r="85" spans="2:12" x14ac:dyDescent="0.2">
      <c r="B85" s="45">
        <v>20</v>
      </c>
      <c r="C85" s="42" t="s">
        <v>75</v>
      </c>
      <c r="D85" s="69">
        <f t="shared" si="16"/>
        <v>30</v>
      </c>
      <c r="E85" s="145" t="s">
        <v>147</v>
      </c>
      <c r="F85" s="8">
        <v>30</v>
      </c>
      <c r="G85" s="8">
        <v>0</v>
      </c>
      <c r="H85" s="8">
        <v>0</v>
      </c>
      <c r="I85" s="97">
        <v>0</v>
      </c>
      <c r="J85" s="9">
        <v>0</v>
      </c>
      <c r="K85" s="8">
        <v>0</v>
      </c>
      <c r="L85" s="10">
        <v>0</v>
      </c>
    </row>
    <row r="86" spans="2:12" x14ac:dyDescent="0.2">
      <c r="B86" s="45">
        <v>57</v>
      </c>
      <c r="C86" s="42" t="s">
        <v>126</v>
      </c>
      <c r="D86" s="69">
        <f t="shared" si="16"/>
        <v>42</v>
      </c>
      <c r="E86" s="145" t="s">
        <v>147</v>
      </c>
      <c r="F86" s="8">
        <v>9</v>
      </c>
      <c r="G86" s="8">
        <v>10</v>
      </c>
      <c r="H86" s="8">
        <v>10</v>
      </c>
      <c r="I86" s="97">
        <v>13</v>
      </c>
      <c r="J86" s="9">
        <v>42</v>
      </c>
      <c r="K86" s="8">
        <v>42</v>
      </c>
      <c r="L86" s="10">
        <v>42</v>
      </c>
    </row>
    <row r="87" spans="2:12" x14ac:dyDescent="0.2">
      <c r="B87" s="45">
        <v>57</v>
      </c>
      <c r="C87" s="42" t="s">
        <v>127</v>
      </c>
      <c r="D87" s="69">
        <f t="shared" si="16"/>
        <v>25</v>
      </c>
      <c r="E87" s="145" t="s">
        <v>147</v>
      </c>
      <c r="F87" s="8">
        <v>6</v>
      </c>
      <c r="G87" s="8">
        <v>7</v>
      </c>
      <c r="H87" s="8">
        <v>7</v>
      </c>
      <c r="I87" s="97">
        <v>5</v>
      </c>
      <c r="J87" s="9">
        <v>30</v>
      </c>
      <c r="K87" s="8">
        <v>30</v>
      </c>
      <c r="L87" s="10">
        <v>30</v>
      </c>
    </row>
    <row r="88" spans="2:12" x14ac:dyDescent="0.2">
      <c r="B88" s="45">
        <v>57</v>
      </c>
      <c r="C88" s="42" t="s">
        <v>157</v>
      </c>
      <c r="D88" s="69">
        <f t="shared" si="16"/>
        <v>70</v>
      </c>
      <c r="E88" s="145" t="s">
        <v>147</v>
      </c>
      <c r="F88" s="8">
        <v>70</v>
      </c>
      <c r="G88" s="8">
        <v>0</v>
      </c>
      <c r="H88" s="8">
        <v>0</v>
      </c>
      <c r="I88" s="97">
        <v>0</v>
      </c>
      <c r="J88" s="9">
        <v>0</v>
      </c>
      <c r="K88" s="8">
        <v>0</v>
      </c>
      <c r="L88" s="10">
        <v>0</v>
      </c>
    </row>
    <row r="89" spans="2:12" x14ac:dyDescent="0.2">
      <c r="B89" s="45">
        <v>59</v>
      </c>
      <c r="C89" s="42" t="s">
        <v>87</v>
      </c>
      <c r="D89" s="69">
        <f t="shared" si="16"/>
        <v>46</v>
      </c>
      <c r="E89" s="145" t="s">
        <v>147</v>
      </c>
      <c r="F89" s="8">
        <v>10</v>
      </c>
      <c r="G89" s="8">
        <v>11</v>
      </c>
      <c r="H89" s="8">
        <v>11</v>
      </c>
      <c r="I89" s="97">
        <v>14</v>
      </c>
      <c r="J89" s="9">
        <v>46</v>
      </c>
      <c r="K89" s="8">
        <v>46</v>
      </c>
      <c r="L89" s="10">
        <v>46</v>
      </c>
    </row>
    <row r="90" spans="2:12" x14ac:dyDescent="0.2">
      <c r="B90" s="45"/>
      <c r="C90" s="42" t="s">
        <v>77</v>
      </c>
      <c r="D90" s="69">
        <f t="shared" si="16"/>
        <v>100</v>
      </c>
      <c r="E90" s="8">
        <f>E91+E92</f>
        <v>0</v>
      </c>
      <c r="F90" s="8">
        <f>F91+F92</f>
        <v>100</v>
      </c>
      <c r="G90" s="8">
        <f>G91+G92</f>
        <v>0</v>
      </c>
      <c r="H90" s="8">
        <f>H91+H92</f>
        <v>0</v>
      </c>
      <c r="I90" s="97">
        <f>I91+I92</f>
        <v>0</v>
      </c>
      <c r="J90" s="9">
        <f>J91</f>
        <v>0</v>
      </c>
      <c r="K90" s="8">
        <f>K91</f>
        <v>0</v>
      </c>
      <c r="L90" s="10">
        <f>L91</f>
        <v>0</v>
      </c>
    </row>
    <row r="91" spans="2:12" x14ac:dyDescent="0.2">
      <c r="B91" s="45">
        <v>70</v>
      </c>
      <c r="C91" s="42" t="s">
        <v>78</v>
      </c>
      <c r="D91" s="69">
        <f t="shared" si="16"/>
        <v>100</v>
      </c>
      <c r="E91" s="145" t="s">
        <v>147</v>
      </c>
      <c r="F91" s="8">
        <v>100</v>
      </c>
      <c r="G91" s="8">
        <v>0</v>
      </c>
      <c r="H91" s="8">
        <v>0</v>
      </c>
      <c r="I91" s="97">
        <v>0</v>
      </c>
      <c r="J91" s="9">
        <v>0</v>
      </c>
      <c r="K91" s="8">
        <v>0</v>
      </c>
      <c r="L91" s="10">
        <v>0</v>
      </c>
    </row>
    <row r="92" spans="2:12" x14ac:dyDescent="0.2">
      <c r="B92" s="45">
        <v>85</v>
      </c>
      <c r="C92" s="42" t="s">
        <v>142</v>
      </c>
      <c r="D92" s="69">
        <f t="shared" si="16"/>
        <v>0</v>
      </c>
      <c r="E92" s="145" t="s">
        <v>147</v>
      </c>
      <c r="F92" s="8">
        <v>0</v>
      </c>
      <c r="G92" s="8">
        <v>0</v>
      </c>
      <c r="H92" s="8">
        <v>0</v>
      </c>
      <c r="I92" s="97">
        <v>0</v>
      </c>
      <c r="J92" s="9">
        <v>0</v>
      </c>
      <c r="K92" s="8">
        <v>0</v>
      </c>
      <c r="L92" s="10">
        <v>0</v>
      </c>
    </row>
    <row r="93" spans="2:12" x14ac:dyDescent="0.2">
      <c r="B93" s="45">
        <v>67.02</v>
      </c>
      <c r="C93" s="49" t="s">
        <v>89</v>
      </c>
      <c r="D93" s="68">
        <f t="shared" si="16"/>
        <v>790</v>
      </c>
      <c r="E93" s="19">
        <f>E94+E98</f>
        <v>0</v>
      </c>
      <c r="F93" s="19">
        <f>F94+F98</f>
        <v>553</v>
      </c>
      <c r="G93" s="19">
        <f t="shared" ref="G93:L93" si="34">G94+G98</f>
        <v>166</v>
      </c>
      <c r="H93" s="19">
        <f t="shared" si="34"/>
        <v>46</v>
      </c>
      <c r="I93" s="96">
        <f t="shared" si="34"/>
        <v>25</v>
      </c>
      <c r="J93" s="82">
        <f t="shared" si="34"/>
        <v>110</v>
      </c>
      <c r="K93" s="19">
        <f t="shared" si="34"/>
        <v>77</v>
      </c>
      <c r="L93" s="20">
        <f t="shared" si="34"/>
        <v>83</v>
      </c>
    </row>
    <row r="94" spans="2:12" x14ac:dyDescent="0.2">
      <c r="B94" s="45"/>
      <c r="C94" s="42" t="s">
        <v>73</v>
      </c>
      <c r="D94" s="69">
        <f t="shared" si="16"/>
        <v>280</v>
      </c>
      <c r="E94" s="8">
        <f>E95+E96+E97</f>
        <v>0</v>
      </c>
      <c r="F94" s="8">
        <f>F95+F96+F97</f>
        <v>43</v>
      </c>
      <c r="G94" s="8">
        <f t="shared" ref="G94:L94" si="35">G95+G96+G97</f>
        <v>166</v>
      </c>
      <c r="H94" s="8">
        <f t="shared" si="35"/>
        <v>46</v>
      </c>
      <c r="I94" s="97">
        <f t="shared" si="35"/>
        <v>25</v>
      </c>
      <c r="J94" s="9">
        <f t="shared" si="35"/>
        <v>110</v>
      </c>
      <c r="K94" s="8">
        <f t="shared" si="35"/>
        <v>77</v>
      </c>
      <c r="L94" s="10">
        <f t="shared" si="35"/>
        <v>83</v>
      </c>
    </row>
    <row r="95" spans="2:12" ht="12.75" customHeight="1" x14ac:dyDescent="0.2">
      <c r="B95" s="45">
        <v>20</v>
      </c>
      <c r="C95" s="42" t="s">
        <v>128</v>
      </c>
      <c r="D95" s="69">
        <f t="shared" si="16"/>
        <v>130</v>
      </c>
      <c r="E95" s="145" t="s">
        <v>147</v>
      </c>
      <c r="F95" s="8">
        <v>33</v>
      </c>
      <c r="G95" s="8">
        <v>36</v>
      </c>
      <c r="H95" s="8">
        <v>36</v>
      </c>
      <c r="I95" s="97">
        <v>25</v>
      </c>
      <c r="J95" s="9">
        <v>55</v>
      </c>
      <c r="K95" s="8">
        <v>22</v>
      </c>
      <c r="L95" s="10">
        <v>28</v>
      </c>
    </row>
    <row r="96" spans="2:12" x14ac:dyDescent="0.2">
      <c r="B96" s="45">
        <v>51</v>
      </c>
      <c r="C96" s="42" t="s">
        <v>134</v>
      </c>
      <c r="D96" s="69">
        <f t="shared" si="16"/>
        <v>30</v>
      </c>
      <c r="E96" s="145" t="s">
        <v>147</v>
      </c>
      <c r="F96" s="8">
        <v>10</v>
      </c>
      <c r="G96" s="8">
        <v>10</v>
      </c>
      <c r="H96" s="8">
        <v>10</v>
      </c>
      <c r="I96" s="97">
        <v>0</v>
      </c>
      <c r="J96" s="9">
        <v>25</v>
      </c>
      <c r="K96" s="8">
        <v>25</v>
      </c>
      <c r="L96" s="10">
        <v>25</v>
      </c>
    </row>
    <row r="97" spans="2:12" x14ac:dyDescent="0.2">
      <c r="B97" s="45">
        <v>59</v>
      </c>
      <c r="C97" s="42" t="s">
        <v>90</v>
      </c>
      <c r="D97" s="69">
        <f t="shared" si="16"/>
        <v>120</v>
      </c>
      <c r="E97" s="145" t="s">
        <v>147</v>
      </c>
      <c r="F97" s="8">
        <v>0</v>
      </c>
      <c r="G97" s="8">
        <v>120</v>
      </c>
      <c r="H97" s="8">
        <v>0</v>
      </c>
      <c r="I97" s="97">
        <v>0</v>
      </c>
      <c r="J97" s="9">
        <v>30</v>
      </c>
      <c r="K97" s="8">
        <v>30</v>
      </c>
      <c r="L97" s="10">
        <v>30</v>
      </c>
    </row>
    <row r="98" spans="2:12" ht="12.75" customHeight="1" x14ac:dyDescent="0.2">
      <c r="B98" s="45"/>
      <c r="C98" s="42" t="s">
        <v>77</v>
      </c>
      <c r="D98" s="69">
        <f t="shared" si="16"/>
        <v>510</v>
      </c>
      <c r="E98" s="8">
        <f>E99+E100</f>
        <v>0</v>
      </c>
      <c r="F98" s="8">
        <f>F99+F100</f>
        <v>510</v>
      </c>
      <c r="G98" s="8">
        <f t="shared" ref="G98:L98" si="36">G99+G100</f>
        <v>0</v>
      </c>
      <c r="H98" s="8">
        <f t="shared" si="36"/>
        <v>0</v>
      </c>
      <c r="I98" s="97">
        <f t="shared" si="36"/>
        <v>0</v>
      </c>
      <c r="J98" s="9">
        <f t="shared" si="36"/>
        <v>0</v>
      </c>
      <c r="K98" s="8">
        <f t="shared" si="36"/>
        <v>0</v>
      </c>
      <c r="L98" s="10">
        <f t="shared" si="36"/>
        <v>0</v>
      </c>
    </row>
    <row r="99" spans="2:12" hidden="1" x14ac:dyDescent="0.2">
      <c r="B99" s="45">
        <v>70</v>
      </c>
      <c r="C99" s="42" t="s">
        <v>118</v>
      </c>
      <c r="D99" s="69">
        <f t="shared" si="16"/>
        <v>0</v>
      </c>
      <c r="E99" s="145"/>
      <c r="F99" s="8">
        <v>0</v>
      </c>
      <c r="G99" s="8">
        <v>0</v>
      </c>
      <c r="H99" s="8">
        <v>0</v>
      </c>
      <c r="I99" s="97">
        <v>0</v>
      </c>
      <c r="J99" s="9">
        <v>0</v>
      </c>
      <c r="K99" s="8">
        <v>0</v>
      </c>
      <c r="L99" s="10">
        <v>0</v>
      </c>
    </row>
    <row r="100" spans="2:12" x14ac:dyDescent="0.2">
      <c r="B100" s="45">
        <v>70</v>
      </c>
      <c r="C100" s="42" t="s">
        <v>78</v>
      </c>
      <c r="D100" s="69">
        <f t="shared" si="16"/>
        <v>510</v>
      </c>
      <c r="E100" s="145" t="s">
        <v>147</v>
      </c>
      <c r="F100" s="8">
        <v>510</v>
      </c>
      <c r="G100" s="8">
        <v>0</v>
      </c>
      <c r="H100" s="8">
        <v>0</v>
      </c>
      <c r="I100" s="97">
        <v>0</v>
      </c>
      <c r="J100" s="9">
        <v>0</v>
      </c>
      <c r="K100" s="8">
        <v>0</v>
      </c>
      <c r="L100" s="10">
        <v>0</v>
      </c>
    </row>
    <row r="101" spans="2:12" x14ac:dyDescent="0.2">
      <c r="B101" s="45">
        <v>68.02</v>
      </c>
      <c r="C101" s="49" t="s">
        <v>91</v>
      </c>
      <c r="D101" s="68">
        <f t="shared" si="16"/>
        <v>1323</v>
      </c>
      <c r="E101" s="19">
        <f t="shared" ref="E101:L101" si="37">E102</f>
        <v>0</v>
      </c>
      <c r="F101" s="19">
        <f t="shared" si="37"/>
        <v>407</v>
      </c>
      <c r="G101" s="19">
        <f t="shared" si="37"/>
        <v>358</v>
      </c>
      <c r="H101" s="19">
        <f t="shared" si="37"/>
        <v>349</v>
      </c>
      <c r="I101" s="96">
        <f t="shared" si="37"/>
        <v>209</v>
      </c>
      <c r="J101" s="105">
        <f t="shared" si="37"/>
        <v>1273</v>
      </c>
      <c r="K101" s="25">
        <f t="shared" si="37"/>
        <v>1273</v>
      </c>
      <c r="L101" s="106">
        <f t="shared" si="37"/>
        <v>1273</v>
      </c>
    </row>
    <row r="102" spans="2:12" x14ac:dyDescent="0.2">
      <c r="B102" s="45"/>
      <c r="C102" s="42" t="s">
        <v>73</v>
      </c>
      <c r="D102" s="69">
        <f t="shared" si="16"/>
        <v>1323</v>
      </c>
      <c r="E102" s="8">
        <f t="shared" ref="E102" si="38">E103+E104+E105+E106</f>
        <v>0</v>
      </c>
      <c r="F102" s="8">
        <f>F103+F104+F105+F106+F107</f>
        <v>407</v>
      </c>
      <c r="G102" s="8">
        <f t="shared" ref="G102:L102" si="39">G103+G104+G105+G106+G107</f>
        <v>358</v>
      </c>
      <c r="H102" s="8">
        <f t="shared" si="39"/>
        <v>349</v>
      </c>
      <c r="I102" s="97">
        <f t="shared" si="39"/>
        <v>209</v>
      </c>
      <c r="J102" s="9">
        <f t="shared" si="39"/>
        <v>1273</v>
      </c>
      <c r="K102" s="8">
        <f t="shared" si="39"/>
        <v>1273</v>
      </c>
      <c r="L102" s="10">
        <f t="shared" si="39"/>
        <v>1273</v>
      </c>
    </row>
    <row r="103" spans="2:12" x14ac:dyDescent="0.2">
      <c r="B103" s="45">
        <v>10</v>
      </c>
      <c r="C103" s="42" t="s">
        <v>92</v>
      </c>
      <c r="D103" s="69">
        <f t="shared" si="16"/>
        <v>620</v>
      </c>
      <c r="E103" s="145" t="s">
        <v>147</v>
      </c>
      <c r="F103" s="8">
        <v>160</v>
      </c>
      <c r="G103" s="8">
        <v>177</v>
      </c>
      <c r="H103" s="8">
        <v>175</v>
      </c>
      <c r="I103" s="97">
        <v>108</v>
      </c>
      <c r="J103" s="9">
        <v>620</v>
      </c>
      <c r="K103" s="8">
        <v>620</v>
      </c>
      <c r="L103" s="10">
        <v>620</v>
      </c>
    </row>
    <row r="104" spans="2:12" x14ac:dyDescent="0.2">
      <c r="B104" s="45">
        <v>57</v>
      </c>
      <c r="C104" s="42" t="s">
        <v>93</v>
      </c>
      <c r="D104" s="69">
        <f t="shared" si="16"/>
        <v>603</v>
      </c>
      <c r="E104" s="145" t="s">
        <v>147</v>
      </c>
      <c r="F104" s="8">
        <v>165</v>
      </c>
      <c r="G104" s="8">
        <v>169</v>
      </c>
      <c r="H104" s="8">
        <v>169</v>
      </c>
      <c r="I104" s="97">
        <v>100</v>
      </c>
      <c r="J104" s="9">
        <v>603</v>
      </c>
      <c r="K104" s="8">
        <v>603</v>
      </c>
      <c r="L104" s="10">
        <v>603</v>
      </c>
    </row>
    <row r="105" spans="2:12" x14ac:dyDescent="0.2">
      <c r="B105" s="45">
        <v>57</v>
      </c>
      <c r="C105" s="42" t="s">
        <v>135</v>
      </c>
      <c r="D105" s="69">
        <f t="shared" si="16"/>
        <v>20</v>
      </c>
      <c r="E105" s="145" t="s">
        <v>147</v>
      </c>
      <c r="F105" s="8">
        <v>8</v>
      </c>
      <c r="G105" s="8">
        <v>8</v>
      </c>
      <c r="H105" s="8">
        <v>4</v>
      </c>
      <c r="I105" s="97">
        <v>0</v>
      </c>
      <c r="J105" s="9">
        <v>20</v>
      </c>
      <c r="K105" s="8">
        <v>20</v>
      </c>
      <c r="L105" s="10">
        <v>20</v>
      </c>
    </row>
    <row r="106" spans="2:12" x14ac:dyDescent="0.2">
      <c r="B106" s="45">
        <v>57</v>
      </c>
      <c r="C106" s="42" t="s">
        <v>94</v>
      </c>
      <c r="D106" s="69">
        <f t="shared" si="16"/>
        <v>70</v>
      </c>
      <c r="E106" s="145" t="s">
        <v>147</v>
      </c>
      <c r="F106" s="8">
        <v>70</v>
      </c>
      <c r="G106" s="8">
        <v>0</v>
      </c>
      <c r="H106" s="8">
        <v>0</v>
      </c>
      <c r="I106" s="97">
        <v>0</v>
      </c>
      <c r="J106" s="9">
        <v>20</v>
      </c>
      <c r="K106" s="8">
        <v>20</v>
      </c>
      <c r="L106" s="10">
        <v>20</v>
      </c>
    </row>
    <row r="107" spans="2:12" x14ac:dyDescent="0.2">
      <c r="B107" s="45">
        <v>20</v>
      </c>
      <c r="C107" s="42" t="s">
        <v>152</v>
      </c>
      <c r="D107" s="69">
        <f t="shared" si="16"/>
        <v>10</v>
      </c>
      <c r="E107" s="145" t="s">
        <v>147</v>
      </c>
      <c r="F107" s="8">
        <v>4</v>
      </c>
      <c r="G107" s="8">
        <v>4</v>
      </c>
      <c r="H107" s="8">
        <v>1</v>
      </c>
      <c r="I107" s="97">
        <v>1</v>
      </c>
      <c r="J107" s="9">
        <v>10</v>
      </c>
      <c r="K107" s="8">
        <v>10</v>
      </c>
      <c r="L107" s="10">
        <v>10</v>
      </c>
    </row>
    <row r="108" spans="2:12" x14ac:dyDescent="0.2">
      <c r="B108" s="44" t="s">
        <v>96</v>
      </c>
      <c r="C108" s="49" t="s">
        <v>95</v>
      </c>
      <c r="D108" s="68">
        <f t="shared" si="16"/>
        <v>260</v>
      </c>
      <c r="E108" s="153">
        <f>E109+E111</f>
        <v>0</v>
      </c>
      <c r="F108" s="19">
        <f>F109+F111</f>
        <v>68</v>
      </c>
      <c r="G108" s="19">
        <f t="shared" ref="G108:L108" si="40">G109+G111</f>
        <v>68</v>
      </c>
      <c r="H108" s="19">
        <f t="shared" si="40"/>
        <v>64</v>
      </c>
      <c r="I108" s="96">
        <f t="shared" si="40"/>
        <v>60</v>
      </c>
      <c r="J108" s="82">
        <f t="shared" si="40"/>
        <v>190</v>
      </c>
      <c r="K108" s="19">
        <f t="shared" si="40"/>
        <v>160</v>
      </c>
      <c r="L108" s="20">
        <f t="shared" si="40"/>
        <v>210</v>
      </c>
    </row>
    <row r="109" spans="2:12" x14ac:dyDescent="0.2">
      <c r="B109" s="45"/>
      <c r="C109" s="42" t="s">
        <v>73</v>
      </c>
      <c r="D109" s="69">
        <f t="shared" si="16"/>
        <v>260</v>
      </c>
      <c r="E109" s="24" t="str">
        <f>E110</f>
        <v>0</v>
      </c>
      <c r="F109" s="8">
        <f>F110</f>
        <v>68</v>
      </c>
      <c r="G109" s="8">
        <f t="shared" ref="G109:L109" si="41">G110</f>
        <v>68</v>
      </c>
      <c r="H109" s="8">
        <f t="shared" si="41"/>
        <v>64</v>
      </c>
      <c r="I109" s="97">
        <f t="shared" si="41"/>
        <v>60</v>
      </c>
      <c r="J109" s="9">
        <f t="shared" si="41"/>
        <v>190</v>
      </c>
      <c r="K109" s="8">
        <f t="shared" si="41"/>
        <v>160</v>
      </c>
      <c r="L109" s="10">
        <f t="shared" si="41"/>
        <v>210</v>
      </c>
    </row>
    <row r="110" spans="2:12" ht="12.75" customHeight="1" x14ac:dyDescent="0.2">
      <c r="B110" s="46">
        <v>20</v>
      </c>
      <c r="C110" s="42" t="s">
        <v>75</v>
      </c>
      <c r="D110" s="69">
        <f t="shared" si="16"/>
        <v>260</v>
      </c>
      <c r="E110" s="145" t="s">
        <v>147</v>
      </c>
      <c r="F110" s="8">
        <v>68</v>
      </c>
      <c r="G110" s="8">
        <v>68</v>
      </c>
      <c r="H110" s="8">
        <v>64</v>
      </c>
      <c r="I110" s="97">
        <v>60</v>
      </c>
      <c r="J110" s="9">
        <v>190</v>
      </c>
      <c r="K110" s="8">
        <v>160</v>
      </c>
      <c r="L110" s="10">
        <v>210</v>
      </c>
    </row>
    <row r="111" spans="2:12" hidden="1" x14ac:dyDescent="0.2">
      <c r="B111" s="46"/>
      <c r="C111" s="42"/>
      <c r="D111" s="69"/>
      <c r="E111" s="24"/>
      <c r="F111" s="8"/>
      <c r="G111" s="8"/>
      <c r="H111" s="8"/>
      <c r="I111" s="97"/>
      <c r="J111" s="9"/>
      <c r="K111" s="8"/>
      <c r="L111" s="10"/>
    </row>
    <row r="112" spans="2:12" ht="12.75" hidden="1" customHeight="1" x14ac:dyDescent="0.2">
      <c r="B112" s="46"/>
      <c r="C112" s="42"/>
      <c r="D112" s="69"/>
      <c r="E112" s="145"/>
      <c r="F112" s="8"/>
      <c r="G112" s="8"/>
      <c r="H112" s="8"/>
      <c r="I112" s="97"/>
      <c r="J112" s="9"/>
      <c r="K112" s="8"/>
      <c r="L112" s="10"/>
    </row>
    <row r="113" spans="2:12" x14ac:dyDescent="0.2">
      <c r="B113" s="44" t="s">
        <v>98</v>
      </c>
      <c r="C113" s="50" t="s">
        <v>97</v>
      </c>
      <c r="D113" s="68">
        <f t="shared" si="16"/>
        <v>584.45000000000005</v>
      </c>
      <c r="E113" s="19">
        <f>E114+E116</f>
        <v>0</v>
      </c>
      <c r="F113" s="19">
        <f>F114+F116</f>
        <v>543.45000000000005</v>
      </c>
      <c r="G113" s="19">
        <f t="shared" ref="G113:L113" si="42">G114+G116</f>
        <v>37</v>
      </c>
      <c r="H113" s="19">
        <f t="shared" si="42"/>
        <v>3</v>
      </c>
      <c r="I113" s="96">
        <f t="shared" si="42"/>
        <v>1</v>
      </c>
      <c r="J113" s="82">
        <f t="shared" si="42"/>
        <v>37</v>
      </c>
      <c r="K113" s="19">
        <f t="shared" si="42"/>
        <v>21</v>
      </c>
      <c r="L113" s="20">
        <f t="shared" si="42"/>
        <v>26</v>
      </c>
    </row>
    <row r="114" spans="2:12" x14ac:dyDescent="0.2">
      <c r="B114" s="44"/>
      <c r="C114" s="42" t="s">
        <v>73</v>
      </c>
      <c r="D114" s="69">
        <f t="shared" si="16"/>
        <v>70</v>
      </c>
      <c r="E114" s="24" t="str">
        <f t="shared" ref="E114:L114" si="43">E115</f>
        <v>0</v>
      </c>
      <c r="F114" s="8">
        <f t="shared" si="43"/>
        <v>29</v>
      </c>
      <c r="G114" s="8">
        <f t="shared" si="43"/>
        <v>37</v>
      </c>
      <c r="H114" s="8">
        <f t="shared" si="43"/>
        <v>3</v>
      </c>
      <c r="I114" s="97">
        <f t="shared" si="43"/>
        <v>1</v>
      </c>
      <c r="J114" s="9">
        <f t="shared" si="43"/>
        <v>37</v>
      </c>
      <c r="K114" s="8">
        <f t="shared" si="43"/>
        <v>21</v>
      </c>
      <c r="L114" s="10">
        <f t="shared" si="43"/>
        <v>26</v>
      </c>
    </row>
    <row r="115" spans="2:12" x14ac:dyDescent="0.2">
      <c r="B115" s="44">
        <v>20</v>
      </c>
      <c r="C115" s="42" t="s">
        <v>75</v>
      </c>
      <c r="D115" s="69">
        <f t="shared" si="16"/>
        <v>70</v>
      </c>
      <c r="E115" s="145" t="s">
        <v>147</v>
      </c>
      <c r="F115" s="8">
        <v>29</v>
      </c>
      <c r="G115" s="8">
        <v>37</v>
      </c>
      <c r="H115" s="8">
        <v>3</v>
      </c>
      <c r="I115" s="97">
        <v>1</v>
      </c>
      <c r="J115" s="9">
        <v>37</v>
      </c>
      <c r="K115" s="8">
        <v>21</v>
      </c>
      <c r="L115" s="10">
        <v>26</v>
      </c>
    </row>
    <row r="116" spans="2:12" x14ac:dyDescent="0.2">
      <c r="B116" s="45"/>
      <c r="C116" s="42" t="s">
        <v>77</v>
      </c>
      <c r="D116" s="69">
        <f t="shared" si="16"/>
        <v>514.45000000000005</v>
      </c>
      <c r="E116" s="24" t="str">
        <f>E117</f>
        <v>0</v>
      </c>
      <c r="F116" s="8">
        <f>F117</f>
        <v>514.45000000000005</v>
      </c>
      <c r="G116" s="8">
        <f t="shared" ref="G116:L116" si="44">G117</f>
        <v>0</v>
      </c>
      <c r="H116" s="8">
        <f t="shared" si="44"/>
        <v>0</v>
      </c>
      <c r="I116" s="97">
        <f t="shared" si="44"/>
        <v>0</v>
      </c>
      <c r="J116" s="9">
        <f t="shared" si="44"/>
        <v>0</v>
      </c>
      <c r="K116" s="8">
        <f t="shared" si="44"/>
        <v>0</v>
      </c>
      <c r="L116" s="10">
        <f t="shared" si="44"/>
        <v>0</v>
      </c>
    </row>
    <row r="117" spans="2:12" x14ac:dyDescent="0.2">
      <c r="B117" s="45">
        <v>70</v>
      </c>
      <c r="C117" s="42" t="s">
        <v>78</v>
      </c>
      <c r="D117" s="69">
        <f t="shared" si="16"/>
        <v>514.45000000000005</v>
      </c>
      <c r="E117" s="145" t="s">
        <v>147</v>
      </c>
      <c r="F117" s="8">
        <v>514.45000000000005</v>
      </c>
      <c r="G117" s="8">
        <v>0</v>
      </c>
      <c r="H117" s="8">
        <v>0</v>
      </c>
      <c r="I117" s="97">
        <v>0</v>
      </c>
      <c r="J117" s="9">
        <v>0</v>
      </c>
      <c r="K117" s="8">
        <v>0</v>
      </c>
      <c r="L117" s="10">
        <v>0</v>
      </c>
    </row>
    <row r="118" spans="2:12" x14ac:dyDescent="0.2">
      <c r="B118" s="44" t="s">
        <v>132</v>
      </c>
      <c r="C118" s="50" t="s">
        <v>129</v>
      </c>
      <c r="D118" s="68">
        <f t="shared" si="16"/>
        <v>70</v>
      </c>
      <c r="E118" s="19">
        <f>E119+E121</f>
        <v>0</v>
      </c>
      <c r="F118" s="19">
        <f>F119+F121</f>
        <v>18</v>
      </c>
      <c r="G118" s="19">
        <f t="shared" ref="G118:L118" si="45">G119+G121</f>
        <v>18</v>
      </c>
      <c r="H118" s="19">
        <f t="shared" si="45"/>
        <v>17</v>
      </c>
      <c r="I118" s="96">
        <f t="shared" si="45"/>
        <v>17</v>
      </c>
      <c r="J118" s="82">
        <f t="shared" si="45"/>
        <v>50</v>
      </c>
      <c r="K118" s="19">
        <f t="shared" si="45"/>
        <v>30</v>
      </c>
      <c r="L118" s="20">
        <f t="shared" si="45"/>
        <v>40</v>
      </c>
    </row>
    <row r="119" spans="2:12" x14ac:dyDescent="0.2">
      <c r="B119" s="44"/>
      <c r="C119" s="42" t="s">
        <v>73</v>
      </c>
      <c r="D119" s="69">
        <f t="shared" si="16"/>
        <v>70</v>
      </c>
      <c r="E119" s="24" t="str">
        <f>E120</f>
        <v>0</v>
      </c>
      <c r="F119" s="8">
        <f>F120</f>
        <v>18</v>
      </c>
      <c r="G119" s="8">
        <f t="shared" ref="G119:L119" si="46">G120</f>
        <v>18</v>
      </c>
      <c r="H119" s="8">
        <f t="shared" si="46"/>
        <v>17</v>
      </c>
      <c r="I119" s="97">
        <f t="shared" si="46"/>
        <v>17</v>
      </c>
      <c r="J119" s="9">
        <f t="shared" si="46"/>
        <v>50</v>
      </c>
      <c r="K119" s="8">
        <f t="shared" si="46"/>
        <v>30</v>
      </c>
      <c r="L119" s="10">
        <f t="shared" si="46"/>
        <v>40</v>
      </c>
    </row>
    <row r="120" spans="2:12" x14ac:dyDescent="0.2">
      <c r="B120" s="44">
        <v>20</v>
      </c>
      <c r="C120" s="42" t="s">
        <v>75</v>
      </c>
      <c r="D120" s="69">
        <f t="shared" si="16"/>
        <v>70</v>
      </c>
      <c r="E120" s="145" t="s">
        <v>147</v>
      </c>
      <c r="F120" s="8">
        <v>18</v>
      </c>
      <c r="G120" s="8">
        <v>18</v>
      </c>
      <c r="H120" s="8">
        <v>17</v>
      </c>
      <c r="I120" s="97">
        <v>17</v>
      </c>
      <c r="J120" s="9">
        <v>50</v>
      </c>
      <c r="K120" s="8">
        <v>30</v>
      </c>
      <c r="L120" s="10">
        <v>40</v>
      </c>
    </row>
    <row r="121" spans="2:12" hidden="1" x14ac:dyDescent="0.2">
      <c r="B121" s="45"/>
      <c r="C121" s="42" t="s">
        <v>77</v>
      </c>
      <c r="D121" s="69">
        <f t="shared" si="16"/>
        <v>0</v>
      </c>
      <c r="E121" s="145"/>
      <c r="F121" s="8">
        <f>F122</f>
        <v>0</v>
      </c>
      <c r="G121" s="8">
        <f t="shared" ref="G121:L121" si="47">G122</f>
        <v>0</v>
      </c>
      <c r="H121" s="8">
        <f t="shared" si="47"/>
        <v>0</v>
      </c>
      <c r="I121" s="97">
        <f t="shared" si="47"/>
        <v>0</v>
      </c>
      <c r="J121" s="9">
        <f t="shared" si="47"/>
        <v>0</v>
      </c>
      <c r="K121" s="8">
        <f t="shared" si="47"/>
        <v>0</v>
      </c>
      <c r="L121" s="10">
        <f t="shared" si="47"/>
        <v>0</v>
      </c>
    </row>
    <row r="122" spans="2:12" hidden="1" x14ac:dyDescent="0.2">
      <c r="B122" s="45">
        <v>70</v>
      </c>
      <c r="C122" s="42" t="s">
        <v>78</v>
      </c>
      <c r="D122" s="69">
        <f t="shared" si="16"/>
        <v>0</v>
      </c>
      <c r="E122" s="145"/>
      <c r="F122" s="8">
        <v>0</v>
      </c>
      <c r="G122" s="8">
        <v>0</v>
      </c>
      <c r="H122" s="8">
        <v>0</v>
      </c>
      <c r="I122" s="97">
        <v>0</v>
      </c>
      <c r="J122" s="9">
        <v>0</v>
      </c>
      <c r="K122" s="8">
        <v>0</v>
      </c>
      <c r="L122" s="10">
        <v>0</v>
      </c>
    </row>
    <row r="123" spans="2:12" x14ac:dyDescent="0.2">
      <c r="B123" s="121" t="s">
        <v>131</v>
      </c>
      <c r="C123" s="50" t="s">
        <v>130</v>
      </c>
      <c r="D123" s="68">
        <f t="shared" si="16"/>
        <v>20</v>
      </c>
      <c r="E123" s="153" t="str">
        <f>E124</f>
        <v>0</v>
      </c>
      <c r="F123" s="19">
        <f>F124</f>
        <v>14</v>
      </c>
      <c r="G123" s="19">
        <f t="shared" ref="G123:L124" si="48">G124</f>
        <v>4</v>
      </c>
      <c r="H123" s="19">
        <f t="shared" si="48"/>
        <v>2</v>
      </c>
      <c r="I123" s="96">
        <f t="shared" si="48"/>
        <v>0</v>
      </c>
      <c r="J123" s="82">
        <f t="shared" si="48"/>
        <v>20</v>
      </c>
      <c r="K123" s="19">
        <f t="shared" si="48"/>
        <v>15</v>
      </c>
      <c r="L123" s="20">
        <f t="shared" si="48"/>
        <v>15</v>
      </c>
    </row>
    <row r="124" spans="2:12" x14ac:dyDescent="0.2">
      <c r="B124" s="45"/>
      <c r="C124" s="42" t="s">
        <v>73</v>
      </c>
      <c r="D124" s="69">
        <f t="shared" si="16"/>
        <v>20</v>
      </c>
      <c r="E124" s="24" t="str">
        <f>E125</f>
        <v>0</v>
      </c>
      <c r="F124" s="24">
        <f t="shared" ref="F124" si="49">F125</f>
        <v>14</v>
      </c>
      <c r="G124" s="24">
        <f t="shared" si="48"/>
        <v>4</v>
      </c>
      <c r="H124" s="24">
        <f t="shared" si="48"/>
        <v>2</v>
      </c>
      <c r="I124" s="99">
        <f t="shared" si="48"/>
        <v>0</v>
      </c>
      <c r="J124" s="83">
        <f t="shared" si="48"/>
        <v>20</v>
      </c>
      <c r="K124" s="24">
        <f t="shared" si="48"/>
        <v>15</v>
      </c>
      <c r="L124" s="165">
        <f t="shared" si="48"/>
        <v>15</v>
      </c>
    </row>
    <row r="125" spans="2:12" x14ac:dyDescent="0.2">
      <c r="B125" s="45">
        <v>20</v>
      </c>
      <c r="C125" s="42" t="s">
        <v>128</v>
      </c>
      <c r="D125" s="69">
        <f t="shared" si="16"/>
        <v>20</v>
      </c>
      <c r="E125" s="145" t="s">
        <v>147</v>
      </c>
      <c r="F125" s="8">
        <v>14</v>
      </c>
      <c r="G125" s="8">
        <v>4</v>
      </c>
      <c r="H125" s="8">
        <v>2</v>
      </c>
      <c r="I125" s="97">
        <v>0</v>
      </c>
      <c r="J125" s="9">
        <v>20</v>
      </c>
      <c r="K125" s="8">
        <v>15</v>
      </c>
      <c r="L125" s="10">
        <v>15</v>
      </c>
    </row>
    <row r="126" spans="2:12" hidden="1" x14ac:dyDescent="0.2">
      <c r="B126" s="121"/>
      <c r="C126" s="49"/>
      <c r="D126" s="68"/>
      <c r="E126" s="153"/>
      <c r="F126" s="19"/>
      <c r="G126" s="19"/>
      <c r="H126" s="19"/>
      <c r="I126" s="96"/>
      <c r="J126" s="82"/>
      <c r="K126" s="19"/>
      <c r="L126" s="20"/>
    </row>
    <row r="127" spans="2:12" hidden="1" x14ac:dyDescent="0.2">
      <c r="B127" s="45"/>
      <c r="C127" s="42"/>
      <c r="D127" s="69"/>
      <c r="E127" s="24"/>
      <c r="F127" s="8"/>
      <c r="G127" s="8"/>
      <c r="H127" s="8"/>
      <c r="I127" s="97"/>
      <c r="J127" s="9"/>
      <c r="K127" s="8"/>
      <c r="L127" s="10"/>
    </row>
    <row r="128" spans="2:12" hidden="1" x14ac:dyDescent="0.2">
      <c r="B128" s="45"/>
      <c r="C128" s="42"/>
      <c r="D128" s="69"/>
      <c r="E128" s="145"/>
      <c r="F128" s="8"/>
      <c r="G128" s="8"/>
      <c r="H128" s="8"/>
      <c r="I128" s="97"/>
      <c r="J128" s="9"/>
      <c r="K128" s="8"/>
      <c r="L128" s="10"/>
    </row>
    <row r="129" spans="2:12" x14ac:dyDescent="0.2">
      <c r="B129" s="44" t="s">
        <v>121</v>
      </c>
      <c r="C129" s="50" t="s">
        <v>119</v>
      </c>
      <c r="D129" s="68">
        <f t="shared" ref="D129:D140" si="50">F129+G129+H129+I129</f>
        <v>10</v>
      </c>
      <c r="E129" s="153" t="str">
        <f>E130</f>
        <v>0</v>
      </c>
      <c r="F129" s="19">
        <f>F130</f>
        <v>2</v>
      </c>
      <c r="G129" s="19">
        <f t="shared" ref="G129:L130" si="51">G130</f>
        <v>4</v>
      </c>
      <c r="H129" s="19">
        <f t="shared" si="51"/>
        <v>4</v>
      </c>
      <c r="I129" s="96">
        <f t="shared" si="51"/>
        <v>0</v>
      </c>
      <c r="J129" s="82">
        <f t="shared" si="51"/>
        <v>10</v>
      </c>
      <c r="K129" s="19">
        <f t="shared" si="51"/>
        <v>10</v>
      </c>
      <c r="L129" s="20">
        <f t="shared" si="51"/>
        <v>10</v>
      </c>
    </row>
    <row r="130" spans="2:12" x14ac:dyDescent="0.2">
      <c r="B130" s="45"/>
      <c r="C130" s="42" t="s">
        <v>73</v>
      </c>
      <c r="D130" s="69">
        <f t="shared" si="50"/>
        <v>10</v>
      </c>
      <c r="E130" s="24" t="str">
        <f>E131</f>
        <v>0</v>
      </c>
      <c r="F130" s="8">
        <f>F131</f>
        <v>2</v>
      </c>
      <c r="G130" s="8">
        <f t="shared" si="51"/>
        <v>4</v>
      </c>
      <c r="H130" s="8">
        <f t="shared" si="51"/>
        <v>4</v>
      </c>
      <c r="I130" s="97">
        <f t="shared" si="51"/>
        <v>0</v>
      </c>
      <c r="J130" s="9">
        <f t="shared" si="51"/>
        <v>10</v>
      </c>
      <c r="K130" s="8">
        <f t="shared" si="51"/>
        <v>10</v>
      </c>
      <c r="L130" s="10">
        <f t="shared" si="51"/>
        <v>10</v>
      </c>
    </row>
    <row r="131" spans="2:12" x14ac:dyDescent="0.2">
      <c r="B131" s="45">
        <v>20</v>
      </c>
      <c r="C131" s="42" t="s">
        <v>120</v>
      </c>
      <c r="D131" s="69">
        <f t="shared" si="50"/>
        <v>10</v>
      </c>
      <c r="E131" s="145" t="s">
        <v>147</v>
      </c>
      <c r="F131" s="8">
        <v>2</v>
      </c>
      <c r="G131" s="8">
        <v>4</v>
      </c>
      <c r="H131" s="8">
        <v>4</v>
      </c>
      <c r="I131" s="97">
        <v>0</v>
      </c>
      <c r="J131" s="9">
        <v>10</v>
      </c>
      <c r="K131" s="8">
        <v>10</v>
      </c>
      <c r="L131" s="10">
        <v>10</v>
      </c>
    </row>
    <row r="132" spans="2:12" x14ac:dyDescent="0.2">
      <c r="B132" s="47" t="s">
        <v>100</v>
      </c>
      <c r="C132" s="50" t="s">
        <v>99</v>
      </c>
      <c r="D132" s="68">
        <f t="shared" si="50"/>
        <v>6501</v>
      </c>
      <c r="E132" s="19">
        <f t="shared" ref="E132:L132" si="52">E133+E136</f>
        <v>0</v>
      </c>
      <c r="F132" s="19">
        <f t="shared" si="52"/>
        <v>6336</v>
      </c>
      <c r="G132" s="19">
        <f t="shared" si="52"/>
        <v>55</v>
      </c>
      <c r="H132" s="19">
        <f t="shared" si="52"/>
        <v>55</v>
      </c>
      <c r="I132" s="96">
        <f t="shared" si="52"/>
        <v>55</v>
      </c>
      <c r="J132" s="82">
        <f t="shared" si="52"/>
        <v>110</v>
      </c>
      <c r="K132" s="19">
        <f t="shared" si="52"/>
        <v>0</v>
      </c>
      <c r="L132" s="20">
        <f t="shared" si="52"/>
        <v>0</v>
      </c>
    </row>
    <row r="133" spans="2:12" x14ac:dyDescent="0.2">
      <c r="B133" s="45"/>
      <c r="C133" s="42" t="s">
        <v>73</v>
      </c>
      <c r="D133" s="69">
        <f t="shared" si="50"/>
        <v>4172</v>
      </c>
      <c r="E133" s="8">
        <f t="shared" ref="E133:L133" si="53">E134+E135</f>
        <v>0</v>
      </c>
      <c r="F133" s="8">
        <f t="shared" si="53"/>
        <v>4007</v>
      </c>
      <c r="G133" s="8">
        <f t="shared" si="53"/>
        <v>55</v>
      </c>
      <c r="H133" s="8">
        <f t="shared" si="53"/>
        <v>55</v>
      </c>
      <c r="I133" s="97">
        <f t="shared" si="53"/>
        <v>55</v>
      </c>
      <c r="J133" s="9">
        <f t="shared" si="53"/>
        <v>110</v>
      </c>
      <c r="K133" s="8">
        <f t="shared" si="53"/>
        <v>0</v>
      </c>
      <c r="L133" s="10">
        <f t="shared" si="53"/>
        <v>0</v>
      </c>
    </row>
    <row r="134" spans="2:12" ht="12.75" customHeight="1" x14ac:dyDescent="0.2">
      <c r="B134" s="45">
        <v>20</v>
      </c>
      <c r="C134" s="42" t="s">
        <v>75</v>
      </c>
      <c r="D134" s="69">
        <f t="shared" si="50"/>
        <v>4172</v>
      </c>
      <c r="E134" s="145" t="s">
        <v>147</v>
      </c>
      <c r="F134" s="8">
        <v>4007</v>
      </c>
      <c r="G134" s="8">
        <v>55</v>
      </c>
      <c r="H134" s="8">
        <v>55</v>
      </c>
      <c r="I134" s="97">
        <v>55</v>
      </c>
      <c r="J134" s="9">
        <v>110</v>
      </c>
      <c r="K134" s="8">
        <v>0</v>
      </c>
      <c r="L134" s="10">
        <v>0</v>
      </c>
    </row>
    <row r="135" spans="2:12" ht="12.75" hidden="1" customHeight="1" x14ac:dyDescent="0.2">
      <c r="B135" s="45">
        <v>81</v>
      </c>
      <c r="C135" s="42" t="s">
        <v>112</v>
      </c>
      <c r="D135" s="69">
        <f t="shared" si="50"/>
        <v>0</v>
      </c>
      <c r="E135" s="145"/>
      <c r="F135" s="8">
        <v>0</v>
      </c>
      <c r="G135" s="8">
        <v>0</v>
      </c>
      <c r="H135" s="8">
        <v>0</v>
      </c>
      <c r="I135" s="97">
        <v>0</v>
      </c>
      <c r="J135" s="9">
        <v>0</v>
      </c>
      <c r="K135" s="8">
        <v>0</v>
      </c>
      <c r="L135" s="10">
        <v>0</v>
      </c>
    </row>
    <row r="136" spans="2:12" x14ac:dyDescent="0.2">
      <c r="B136" s="45"/>
      <c r="C136" s="42" t="s">
        <v>77</v>
      </c>
      <c r="D136" s="69">
        <f t="shared" si="50"/>
        <v>2329</v>
      </c>
      <c r="E136" s="24" t="str">
        <f t="shared" ref="E136:L136" si="54">E137</f>
        <v>0</v>
      </c>
      <c r="F136" s="24">
        <f t="shared" si="54"/>
        <v>2329</v>
      </c>
      <c r="G136" s="24">
        <f t="shared" si="54"/>
        <v>0</v>
      </c>
      <c r="H136" s="24">
        <f t="shared" si="54"/>
        <v>0</v>
      </c>
      <c r="I136" s="99">
        <f t="shared" si="54"/>
        <v>0</v>
      </c>
      <c r="J136" s="83">
        <f t="shared" si="54"/>
        <v>0</v>
      </c>
      <c r="K136" s="24">
        <f t="shared" si="54"/>
        <v>0</v>
      </c>
      <c r="L136" s="165">
        <f t="shared" si="54"/>
        <v>0</v>
      </c>
    </row>
    <row r="137" spans="2:12" x14ac:dyDescent="0.2">
      <c r="B137" s="48">
        <v>70</v>
      </c>
      <c r="C137" s="67" t="s">
        <v>78</v>
      </c>
      <c r="D137" s="70">
        <f t="shared" si="50"/>
        <v>2329</v>
      </c>
      <c r="E137" s="147" t="s">
        <v>147</v>
      </c>
      <c r="F137" s="12">
        <v>2329</v>
      </c>
      <c r="G137" s="12">
        <v>0</v>
      </c>
      <c r="H137" s="12">
        <v>0</v>
      </c>
      <c r="I137" s="102">
        <v>0</v>
      </c>
      <c r="J137" s="11">
        <v>0</v>
      </c>
      <c r="K137" s="12">
        <v>0</v>
      </c>
      <c r="L137" s="13">
        <v>0</v>
      </c>
    </row>
    <row r="138" spans="2:12" hidden="1" x14ac:dyDescent="0.2">
      <c r="B138" s="71" t="s">
        <v>108</v>
      </c>
      <c r="C138" s="90" t="s">
        <v>110</v>
      </c>
      <c r="D138" s="14">
        <f t="shared" si="50"/>
        <v>0</v>
      </c>
      <c r="E138" s="14"/>
      <c r="F138" s="15">
        <f>F139</f>
        <v>0</v>
      </c>
      <c r="G138" s="15">
        <f t="shared" ref="G138:I139" si="55">G139</f>
        <v>0</v>
      </c>
      <c r="H138" s="15">
        <f t="shared" si="55"/>
        <v>0</v>
      </c>
      <c r="I138" s="103">
        <f t="shared" si="55"/>
        <v>0</v>
      </c>
      <c r="J138" s="91"/>
      <c r="K138" s="16"/>
      <c r="L138" s="117"/>
    </row>
    <row r="139" spans="2:12" hidden="1" x14ac:dyDescent="0.2">
      <c r="B139" s="42"/>
      <c r="C139" s="9" t="s">
        <v>77</v>
      </c>
      <c r="D139" s="7">
        <f t="shared" si="50"/>
        <v>0</v>
      </c>
      <c r="E139" s="14"/>
      <c r="F139" s="8">
        <f>F140</f>
        <v>0</v>
      </c>
      <c r="G139" s="8">
        <f t="shared" si="55"/>
        <v>0</v>
      </c>
      <c r="H139" s="8">
        <f t="shared" si="55"/>
        <v>0</v>
      </c>
      <c r="I139" s="97">
        <f t="shared" si="55"/>
        <v>0</v>
      </c>
      <c r="J139" s="91"/>
      <c r="K139" s="16"/>
      <c r="L139" s="117"/>
    </row>
    <row r="140" spans="2:12" hidden="1" x14ac:dyDescent="0.2">
      <c r="B140" s="89">
        <v>56</v>
      </c>
      <c r="C140" s="86" t="s">
        <v>109</v>
      </c>
      <c r="D140" s="88">
        <f t="shared" si="50"/>
        <v>0</v>
      </c>
      <c r="E140" s="149"/>
      <c r="F140" s="87">
        <v>0</v>
      </c>
      <c r="G140" s="87">
        <v>0</v>
      </c>
      <c r="H140" s="87">
        <v>0</v>
      </c>
      <c r="I140" s="104">
        <v>0</v>
      </c>
      <c r="J140" s="91"/>
      <c r="K140" s="16"/>
      <c r="L140" s="117"/>
    </row>
    <row r="141" spans="2:12" x14ac:dyDescent="0.2">
      <c r="B141" s="130">
        <v>98</v>
      </c>
      <c r="C141" s="133" t="s">
        <v>143</v>
      </c>
      <c r="D141" s="136">
        <f t="shared" ref="D141:L142" si="56">D8-D54</f>
        <v>-6290.4500000000007</v>
      </c>
      <c r="E141" s="155">
        <v>0</v>
      </c>
      <c r="F141" s="137">
        <f t="shared" si="56"/>
        <v>-6290.4500000000007</v>
      </c>
      <c r="G141" s="155">
        <f t="shared" si="56"/>
        <v>0</v>
      </c>
      <c r="H141" s="155">
        <f t="shared" si="56"/>
        <v>0</v>
      </c>
      <c r="I141" s="168">
        <f t="shared" si="56"/>
        <v>0</v>
      </c>
      <c r="J141" s="169">
        <f t="shared" si="56"/>
        <v>0</v>
      </c>
      <c r="K141" s="155">
        <f t="shared" si="56"/>
        <v>0</v>
      </c>
      <c r="L141" s="170">
        <f t="shared" si="56"/>
        <v>0</v>
      </c>
    </row>
    <row r="142" spans="2:12" x14ac:dyDescent="0.2">
      <c r="B142" s="131"/>
      <c r="C142" s="134" t="s">
        <v>144</v>
      </c>
      <c r="D142" s="138">
        <f>D9-D55</f>
        <v>-3922</v>
      </c>
      <c r="E142" s="129">
        <f t="shared" si="56"/>
        <v>0</v>
      </c>
      <c r="F142" s="129">
        <f t="shared" si="56"/>
        <v>-3922</v>
      </c>
      <c r="G142" s="129">
        <f t="shared" si="56"/>
        <v>0</v>
      </c>
      <c r="H142" s="129">
        <f t="shared" si="56"/>
        <v>0</v>
      </c>
      <c r="I142" s="162">
        <f t="shared" si="56"/>
        <v>0</v>
      </c>
      <c r="J142" s="138">
        <f t="shared" si="56"/>
        <v>0</v>
      </c>
      <c r="K142" s="129">
        <f t="shared" si="56"/>
        <v>0</v>
      </c>
      <c r="L142" s="139">
        <f t="shared" si="56"/>
        <v>0</v>
      </c>
    </row>
    <row r="143" spans="2:12" x14ac:dyDescent="0.2">
      <c r="B143" s="132"/>
      <c r="C143" s="135" t="s">
        <v>145</v>
      </c>
      <c r="D143" s="140">
        <f>D50-D59</f>
        <v>-2368.4499999999998</v>
      </c>
      <c r="E143" s="141" t="s">
        <v>147</v>
      </c>
      <c r="F143" s="141">
        <f t="shared" ref="F143:L143" si="57">F50-F59</f>
        <v>-2368.4499999999998</v>
      </c>
      <c r="G143" s="141">
        <f t="shared" si="57"/>
        <v>0</v>
      </c>
      <c r="H143" s="141">
        <f t="shared" si="57"/>
        <v>0</v>
      </c>
      <c r="I143" s="163">
        <f t="shared" si="57"/>
        <v>0</v>
      </c>
      <c r="J143" s="140">
        <f t="shared" si="57"/>
        <v>0</v>
      </c>
      <c r="K143" s="141">
        <f t="shared" si="57"/>
        <v>0</v>
      </c>
      <c r="L143" s="142">
        <f t="shared" si="57"/>
        <v>0</v>
      </c>
    </row>
    <row r="144" spans="2:12" x14ac:dyDescent="0.2">
      <c r="B144" s="6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</row>
    <row r="145" spans="2:12" x14ac:dyDescent="0.2">
      <c r="B145" s="6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</row>
    <row r="146" spans="2:12" x14ac:dyDescent="0.2">
      <c r="B146" s="6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</row>
    <row r="147" spans="2:12" x14ac:dyDescent="0.2">
      <c r="B147" s="6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</row>
    <row r="148" spans="2:12" x14ac:dyDescent="0.2">
      <c r="B148" s="6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</row>
    <row r="149" spans="2:12" x14ac:dyDescent="0.2">
      <c r="B149" s="6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</row>
    <row r="150" spans="2:12" x14ac:dyDescent="0.2">
      <c r="B150" s="6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</row>
    <row r="151" spans="2:12" x14ac:dyDescent="0.2">
      <c r="B151" s="6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</row>
    <row r="152" spans="2:12" x14ac:dyDescent="0.2">
      <c r="B152" s="6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</row>
    <row r="153" spans="2:12" x14ac:dyDescent="0.2">
      <c r="B153" s="6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</row>
    <row r="154" spans="2:12" x14ac:dyDescent="0.2">
      <c r="B154" s="6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</row>
    <row r="155" spans="2:12" x14ac:dyDescent="0.2">
      <c r="B155" s="6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</row>
    <row r="156" spans="2:12" x14ac:dyDescent="0.2">
      <c r="B156" s="6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</row>
    <row r="157" spans="2:12" x14ac:dyDescent="0.2">
      <c r="B157" s="6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</row>
    <row r="158" spans="2:12" x14ac:dyDescent="0.2">
      <c r="B158" s="6"/>
    </row>
    <row r="159" spans="2:12" x14ac:dyDescent="0.2">
      <c r="B159" s="6"/>
    </row>
    <row r="160" spans="2:12" x14ac:dyDescent="0.2">
      <c r="B160" s="6"/>
    </row>
    <row r="161" spans="2:2" x14ac:dyDescent="0.2">
      <c r="B161" s="6"/>
    </row>
    <row r="162" spans="2:2" x14ac:dyDescent="0.2">
      <c r="B162" s="6"/>
    </row>
    <row r="163" spans="2:2" x14ac:dyDescent="0.2">
      <c r="B163" s="6"/>
    </row>
    <row r="164" spans="2:2" x14ac:dyDescent="0.2">
      <c r="B164" s="6"/>
    </row>
    <row r="165" spans="2:2" x14ac:dyDescent="0.2">
      <c r="B165" s="6"/>
    </row>
    <row r="166" spans="2:2" x14ac:dyDescent="0.2">
      <c r="B166" s="6"/>
    </row>
    <row r="167" spans="2:2" x14ac:dyDescent="0.2">
      <c r="B167" s="6"/>
    </row>
    <row r="168" spans="2:2" x14ac:dyDescent="0.2">
      <c r="B168" s="6"/>
    </row>
    <row r="169" spans="2:2" x14ac:dyDescent="0.2">
      <c r="B169" s="6"/>
    </row>
    <row r="170" spans="2:2" x14ac:dyDescent="0.2">
      <c r="B170" s="6"/>
    </row>
    <row r="171" spans="2:2" x14ac:dyDescent="0.2">
      <c r="B171" s="6"/>
    </row>
    <row r="172" spans="2:2" x14ac:dyDescent="0.2">
      <c r="B172" s="6"/>
    </row>
    <row r="173" spans="2:2" x14ac:dyDescent="0.2">
      <c r="B173" s="6"/>
    </row>
    <row r="174" spans="2:2" x14ac:dyDescent="0.2">
      <c r="B174" s="6"/>
    </row>
  </sheetData>
  <mergeCells count="1">
    <mergeCell ref="C53:D53"/>
  </mergeCells>
  <pageMargins left="0.5" right="0" top="0.75" bottom="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9" sqref="C29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anexa1 (3)</vt:lpstr>
      <vt:lpstr>Foaie2</vt:lpstr>
      <vt:lpstr>Foaie3</vt:lpstr>
      <vt:lpstr>'anexa1 (3)'!Print_Titles</vt:lpstr>
    </vt:vector>
  </TitlesOfParts>
  <Company>student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USER-I5-3</cp:lastModifiedBy>
  <cp:lastPrinted>2022-02-14T08:31:50Z</cp:lastPrinted>
  <dcterms:created xsi:type="dcterms:W3CDTF">2011-02-15T14:09:00Z</dcterms:created>
  <dcterms:modified xsi:type="dcterms:W3CDTF">2022-02-14T08:32:07Z</dcterms:modified>
</cp:coreProperties>
</file>