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eta.marin\Desktop\Desktop\BUGETE DESCHIDERI\2025\"/>
    </mc:Choice>
  </mc:AlternateContent>
  <xr:revisionPtr revIDLastSave="0" documentId="13_ncr:1_{23BFAF9B-C83B-4702-A547-1BEF3A358291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rectif.febr.ven." sheetId="10" r:id="rId1"/>
    <sheet name="rectif.febr.chelt." sheetId="11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45" i="11" l="1"/>
  <c r="H10" i="11"/>
  <c r="G10" i="11"/>
  <c r="F10" i="11"/>
  <c r="E10" i="11"/>
  <c r="K33" i="10"/>
  <c r="J33" i="10"/>
  <c r="I33" i="10"/>
  <c r="H33" i="10"/>
  <c r="G33" i="10"/>
  <c r="F33" i="10"/>
  <c r="E33" i="10"/>
  <c r="C33" i="10"/>
  <c r="E34" i="10"/>
  <c r="C34" i="10"/>
  <c r="C13" i="10"/>
  <c r="G252" i="11"/>
  <c r="H83" i="10" l="1"/>
  <c r="G83" i="10"/>
  <c r="F83" i="10"/>
  <c r="E90" i="10" l="1"/>
  <c r="C90" i="10"/>
  <c r="E93" i="10"/>
  <c r="C93" i="10"/>
  <c r="C83" i="10" s="1"/>
  <c r="C79" i="10" s="1"/>
  <c r="C78" i="10" s="1"/>
  <c r="E83" i="10" l="1"/>
  <c r="K337" i="11"/>
  <c r="J337" i="11"/>
  <c r="I337" i="11"/>
  <c r="H337" i="11"/>
  <c r="H336" i="11" s="1"/>
  <c r="H335" i="11" s="1"/>
  <c r="G337" i="11"/>
  <c r="F337" i="11"/>
  <c r="E337" i="11"/>
  <c r="C337" i="11"/>
  <c r="K336" i="11"/>
  <c r="G336" i="11"/>
  <c r="F336" i="11"/>
  <c r="E336" i="11"/>
  <c r="E335" i="11" s="1"/>
  <c r="C336" i="11"/>
  <c r="K335" i="11"/>
  <c r="G335" i="11"/>
  <c r="F335" i="11"/>
  <c r="C335" i="11"/>
  <c r="J333" i="11"/>
  <c r="K333" i="11" s="1"/>
  <c r="K332" i="11"/>
  <c r="J332" i="11"/>
  <c r="H332" i="11"/>
  <c r="H331" i="11" s="1"/>
  <c r="H330" i="11" s="1"/>
  <c r="G332" i="11"/>
  <c r="G331" i="11" s="1"/>
  <c r="G330" i="11" s="1"/>
  <c r="F332" i="11"/>
  <c r="E332" i="11"/>
  <c r="E331" i="11" s="1"/>
  <c r="E330" i="11" s="1"/>
  <c r="C332" i="11"/>
  <c r="C331" i="11" s="1"/>
  <c r="C330" i="11" s="1"/>
  <c r="J331" i="11"/>
  <c r="K331" i="11" s="1"/>
  <c r="F331" i="11"/>
  <c r="F330" i="11" s="1"/>
  <c r="K330" i="11"/>
  <c r="J330" i="11"/>
  <c r="G326" i="11"/>
  <c r="F326" i="11"/>
  <c r="E326" i="11"/>
  <c r="K324" i="11"/>
  <c r="J323" i="11"/>
  <c r="K323" i="11" s="1"/>
  <c r="H323" i="11"/>
  <c r="G323" i="11"/>
  <c r="F323" i="11"/>
  <c r="E323" i="11"/>
  <c r="C323" i="11"/>
  <c r="K322" i="11"/>
  <c r="I320" i="11"/>
  <c r="J320" i="11" s="1"/>
  <c r="K320" i="11" s="1"/>
  <c r="H320" i="11"/>
  <c r="H319" i="11" s="1"/>
  <c r="H313" i="11" s="1"/>
  <c r="G320" i="11"/>
  <c r="F320" i="11"/>
  <c r="F319" i="11" s="1"/>
  <c r="F313" i="11" s="1"/>
  <c r="F312" i="11" s="1"/>
  <c r="E320" i="11"/>
  <c r="C320" i="11"/>
  <c r="K319" i="11"/>
  <c r="J319" i="11"/>
  <c r="G319" i="11"/>
  <c r="G313" i="11" s="1"/>
  <c r="E319" i="11"/>
  <c r="E313" i="11" s="1"/>
  <c r="C319" i="11"/>
  <c r="C313" i="11" s="1"/>
  <c r="C312" i="11" s="1"/>
  <c r="K314" i="11"/>
  <c r="J314" i="11"/>
  <c r="I314" i="11"/>
  <c r="H314" i="11"/>
  <c r="G314" i="11"/>
  <c r="F314" i="11"/>
  <c r="E314" i="11"/>
  <c r="C314" i="11"/>
  <c r="K313" i="11"/>
  <c r="K312" i="11"/>
  <c r="K309" i="11"/>
  <c r="J309" i="11"/>
  <c r="I309" i="11"/>
  <c r="H309" i="11"/>
  <c r="G309" i="11"/>
  <c r="F309" i="11"/>
  <c r="E309" i="11"/>
  <c r="C309" i="11"/>
  <c r="K306" i="11"/>
  <c r="J306" i="11"/>
  <c r="I306" i="11"/>
  <c r="H306" i="11"/>
  <c r="G306" i="11"/>
  <c r="F306" i="11"/>
  <c r="E306" i="11"/>
  <c r="C306" i="11"/>
  <c r="H302" i="11"/>
  <c r="G302" i="11"/>
  <c r="F302" i="11"/>
  <c r="E302" i="11"/>
  <c r="C302" i="11"/>
  <c r="H298" i="11"/>
  <c r="G298" i="11"/>
  <c r="F298" i="11"/>
  <c r="E298" i="11"/>
  <c r="C298" i="11"/>
  <c r="K297" i="11"/>
  <c r="J297" i="11"/>
  <c r="I297" i="11"/>
  <c r="H297" i="11"/>
  <c r="G297" i="11"/>
  <c r="F297" i="11"/>
  <c r="E297" i="11"/>
  <c r="C297" i="11"/>
  <c r="K294" i="11"/>
  <c r="J294" i="11"/>
  <c r="I294" i="11"/>
  <c r="H294" i="11"/>
  <c r="G294" i="11"/>
  <c r="F294" i="11"/>
  <c r="F293" i="11" s="1"/>
  <c r="F292" i="11" s="1"/>
  <c r="E294" i="11"/>
  <c r="E293" i="11" s="1"/>
  <c r="E292" i="11" s="1"/>
  <c r="C294" i="11"/>
  <c r="C293" i="11" s="1"/>
  <c r="C292" i="11" s="1"/>
  <c r="K293" i="11"/>
  <c r="J293" i="11"/>
  <c r="H293" i="11"/>
  <c r="H292" i="11" s="1"/>
  <c r="G293" i="11"/>
  <c r="K292" i="11"/>
  <c r="G292" i="11"/>
  <c r="J289" i="11"/>
  <c r="I289" i="11"/>
  <c r="H289" i="11"/>
  <c r="G289" i="11"/>
  <c r="F289" i="11"/>
  <c r="E289" i="11"/>
  <c r="C289" i="11"/>
  <c r="K283" i="11"/>
  <c r="J283" i="11"/>
  <c r="I283" i="11"/>
  <c r="H283" i="11"/>
  <c r="G283" i="11"/>
  <c r="F283" i="11"/>
  <c r="E283" i="11"/>
  <c r="C283" i="11"/>
  <c r="I281" i="11"/>
  <c r="K280" i="11"/>
  <c r="J280" i="11"/>
  <c r="I280" i="11"/>
  <c r="K277" i="11"/>
  <c r="J277" i="11"/>
  <c r="J276" i="11" s="1"/>
  <c r="J275" i="11" s="1"/>
  <c r="I277" i="11"/>
  <c r="K276" i="11"/>
  <c r="K275" i="11" s="1"/>
  <c r="I276" i="11"/>
  <c r="I275" i="11" s="1"/>
  <c r="H276" i="11"/>
  <c r="H275" i="11" s="1"/>
  <c r="G276" i="11"/>
  <c r="G275" i="11" s="1"/>
  <c r="F276" i="11"/>
  <c r="E276" i="11"/>
  <c r="E275" i="11" s="1"/>
  <c r="C276" i="11"/>
  <c r="C275" i="11"/>
  <c r="K268" i="11"/>
  <c r="J268" i="11"/>
  <c r="I268" i="11"/>
  <c r="H268" i="11"/>
  <c r="G268" i="11"/>
  <c r="F268" i="11"/>
  <c r="E268" i="11"/>
  <c r="C268" i="11"/>
  <c r="E266" i="11"/>
  <c r="C266" i="11"/>
  <c r="I265" i="11"/>
  <c r="I264" i="11" s="1"/>
  <c r="I263" i="11" s="1"/>
  <c r="K264" i="11"/>
  <c r="K263" i="11" s="1"/>
  <c r="J264" i="11"/>
  <c r="H264" i="11"/>
  <c r="H263" i="11" s="1"/>
  <c r="G264" i="11"/>
  <c r="G263" i="11" s="1"/>
  <c r="F264" i="11"/>
  <c r="F263" i="11" s="1"/>
  <c r="E264" i="11"/>
  <c r="C264" i="11"/>
  <c r="J263" i="11"/>
  <c r="I259" i="11"/>
  <c r="I257" i="11" s="1"/>
  <c r="K257" i="11"/>
  <c r="J257" i="11"/>
  <c r="H257" i="11"/>
  <c r="G257" i="11"/>
  <c r="F257" i="11"/>
  <c r="E257" i="11"/>
  <c r="C257" i="11"/>
  <c r="K253" i="11"/>
  <c r="K252" i="11" s="1"/>
  <c r="J253" i="11"/>
  <c r="J252" i="11" s="1"/>
  <c r="I253" i="11"/>
  <c r="I252" i="11" s="1"/>
  <c r="H253" i="11"/>
  <c r="H252" i="11" s="1"/>
  <c r="G253" i="11"/>
  <c r="G239" i="11" s="1"/>
  <c r="G238" i="11" s="1"/>
  <c r="F253" i="11"/>
  <c r="F252" i="11" s="1"/>
  <c r="E253" i="11"/>
  <c r="E252" i="11" s="1"/>
  <c r="C253" i="11"/>
  <c r="C252" i="11" s="1"/>
  <c r="I251" i="11"/>
  <c r="J251" i="11" s="1"/>
  <c r="K251" i="11" s="1"/>
  <c r="H245" i="11"/>
  <c r="H240" i="11" s="1"/>
  <c r="G245" i="11"/>
  <c r="F245" i="11"/>
  <c r="E245" i="11"/>
  <c r="I245" i="11"/>
  <c r="J245" i="11" s="1"/>
  <c r="K245" i="11" s="1"/>
  <c r="K240" i="11" s="1"/>
  <c r="E243" i="11"/>
  <c r="E240" i="11" s="1"/>
  <c r="C243" i="11"/>
  <c r="K241" i="11"/>
  <c r="J241" i="11"/>
  <c r="I241" i="11"/>
  <c r="H241" i="11"/>
  <c r="G241" i="11"/>
  <c r="F241" i="11"/>
  <c r="F240" i="11" s="1"/>
  <c r="E241" i="11"/>
  <c r="C241" i="11"/>
  <c r="C240" i="11" s="1"/>
  <c r="G240" i="11"/>
  <c r="K231" i="11"/>
  <c r="K230" i="11" s="1"/>
  <c r="J231" i="11"/>
  <c r="I231" i="11"/>
  <c r="H231" i="11"/>
  <c r="H230" i="11" s="1"/>
  <c r="G231" i="11"/>
  <c r="F231" i="11"/>
  <c r="F230" i="11" s="1"/>
  <c r="E231" i="11"/>
  <c r="E230" i="11" s="1"/>
  <c r="C231" i="11"/>
  <c r="J230" i="11"/>
  <c r="I230" i="11"/>
  <c r="G230" i="11"/>
  <c r="C230" i="11"/>
  <c r="K227" i="11"/>
  <c r="K226" i="11"/>
  <c r="J226" i="11"/>
  <c r="I226" i="11"/>
  <c r="H226" i="11"/>
  <c r="G226" i="11"/>
  <c r="G225" i="11" s="1"/>
  <c r="G224" i="11" s="1"/>
  <c r="F226" i="11"/>
  <c r="E226" i="11"/>
  <c r="E225" i="11" s="1"/>
  <c r="E224" i="11" s="1"/>
  <c r="C226" i="11"/>
  <c r="C225" i="11" s="1"/>
  <c r="C224" i="11" s="1"/>
  <c r="K225" i="11"/>
  <c r="J225" i="11"/>
  <c r="H225" i="11"/>
  <c r="H224" i="11" s="1"/>
  <c r="F225" i="11"/>
  <c r="J224" i="11"/>
  <c r="K224" i="11" s="1"/>
  <c r="F224" i="11"/>
  <c r="K221" i="11"/>
  <c r="J221" i="11"/>
  <c r="I221" i="11"/>
  <c r="H221" i="11"/>
  <c r="G221" i="11"/>
  <c r="F221" i="11"/>
  <c r="E221" i="11"/>
  <c r="C221" i="11"/>
  <c r="H219" i="11"/>
  <c r="G219" i="11"/>
  <c r="F219" i="11"/>
  <c r="E219" i="11"/>
  <c r="C219" i="11"/>
  <c r="H215" i="11"/>
  <c r="G215" i="11"/>
  <c r="F215" i="11"/>
  <c r="E215" i="11"/>
  <c r="C215" i="11"/>
  <c r="H213" i="11"/>
  <c r="G213" i="11"/>
  <c r="F213" i="11"/>
  <c r="E213" i="11"/>
  <c r="C213" i="11"/>
  <c r="J212" i="11"/>
  <c r="K212" i="11" s="1"/>
  <c r="K210" i="11"/>
  <c r="H210" i="11"/>
  <c r="G210" i="11"/>
  <c r="F210" i="11"/>
  <c r="E210" i="11"/>
  <c r="E195" i="11" s="1"/>
  <c r="C210" i="11"/>
  <c r="K208" i="11"/>
  <c r="J207" i="11"/>
  <c r="K207" i="11" s="1"/>
  <c r="K206" i="11" s="1"/>
  <c r="I207" i="11"/>
  <c r="I206" i="11" s="1"/>
  <c r="I195" i="11" s="1"/>
  <c r="J206" i="11"/>
  <c r="H206" i="11"/>
  <c r="G206" i="11"/>
  <c r="F206" i="11"/>
  <c r="E206" i="11"/>
  <c r="C206" i="11"/>
  <c r="K204" i="11"/>
  <c r="G204" i="11"/>
  <c r="G195" i="11" s="1"/>
  <c r="F204" i="11"/>
  <c r="E204" i="11"/>
  <c r="C204" i="11"/>
  <c r="K203" i="11"/>
  <c r="J203" i="11"/>
  <c r="J201" i="11"/>
  <c r="K201" i="11" s="1"/>
  <c r="I201" i="11"/>
  <c r="J200" i="11"/>
  <c r="K200" i="11" s="1"/>
  <c r="J199" i="11"/>
  <c r="K199" i="11" s="1"/>
  <c r="K198" i="11"/>
  <c r="J198" i="11"/>
  <c r="K197" i="11"/>
  <c r="J197" i="11"/>
  <c r="I197" i="11"/>
  <c r="J196" i="11"/>
  <c r="K196" i="11" s="1"/>
  <c r="K195" i="11" s="1"/>
  <c r="H196" i="11"/>
  <c r="G196" i="11"/>
  <c r="F196" i="11"/>
  <c r="F195" i="11" s="1"/>
  <c r="E196" i="11"/>
  <c r="C196" i="11"/>
  <c r="C195" i="11" s="1"/>
  <c r="H195" i="11"/>
  <c r="H188" i="11"/>
  <c r="G188" i="11"/>
  <c r="F188" i="11"/>
  <c r="E188" i="11"/>
  <c r="C188" i="11"/>
  <c r="I188" i="11" s="1"/>
  <c r="J188" i="11" s="1"/>
  <c r="K188" i="11" s="1"/>
  <c r="E186" i="11"/>
  <c r="C186" i="11"/>
  <c r="K184" i="11"/>
  <c r="J184" i="11"/>
  <c r="I184" i="11"/>
  <c r="H184" i="11"/>
  <c r="H183" i="11" s="1"/>
  <c r="G184" i="11"/>
  <c r="F184" i="11"/>
  <c r="F183" i="11" s="1"/>
  <c r="E184" i="11"/>
  <c r="C184" i="11"/>
  <c r="C183" i="11" s="1"/>
  <c r="G183" i="11"/>
  <c r="C175" i="11"/>
  <c r="C170" i="11"/>
  <c r="C161" i="11" s="1"/>
  <c r="C153" i="11" s="1"/>
  <c r="C152" i="11" s="1"/>
  <c r="H162" i="11"/>
  <c r="G162" i="11"/>
  <c r="E162" i="11"/>
  <c r="E161" i="11" s="1"/>
  <c r="C162" i="11"/>
  <c r="H161" i="11"/>
  <c r="G161" i="11"/>
  <c r="F161" i="11"/>
  <c r="E157" i="11"/>
  <c r="C157" i="11"/>
  <c r="K154" i="11"/>
  <c r="K153" i="11" s="1"/>
  <c r="K152" i="11" s="1"/>
  <c r="J154" i="11"/>
  <c r="I154" i="11"/>
  <c r="I153" i="11" s="1"/>
  <c r="I152" i="11" s="1"/>
  <c r="H154" i="11"/>
  <c r="H153" i="11" s="1"/>
  <c r="H152" i="11" s="1"/>
  <c r="G154" i="11"/>
  <c r="F154" i="11"/>
  <c r="E154" i="11"/>
  <c r="E153" i="11" s="1"/>
  <c r="E152" i="11" s="1"/>
  <c r="C154" i="11"/>
  <c r="J153" i="11"/>
  <c r="J152" i="11" s="1"/>
  <c r="G153" i="11"/>
  <c r="G152" i="11" s="1"/>
  <c r="F153" i="11"/>
  <c r="F152" i="11"/>
  <c r="K147" i="11"/>
  <c r="K143" i="11" s="1"/>
  <c r="J147" i="11"/>
  <c r="I147" i="11"/>
  <c r="G147" i="11"/>
  <c r="F147" i="11"/>
  <c r="E147" i="11"/>
  <c r="I144" i="11"/>
  <c r="I143" i="11" s="1"/>
  <c r="H144" i="11"/>
  <c r="G144" i="11"/>
  <c r="F144" i="11"/>
  <c r="F143" i="11" s="1"/>
  <c r="E144" i="11"/>
  <c r="E143" i="11" s="1"/>
  <c r="J143" i="11"/>
  <c r="H143" i="11"/>
  <c r="G143" i="11"/>
  <c r="C143" i="11"/>
  <c r="H140" i="11"/>
  <c r="G140" i="11"/>
  <c r="F140" i="11"/>
  <c r="E140" i="11"/>
  <c r="C140" i="11"/>
  <c r="H136" i="11"/>
  <c r="F136" i="11"/>
  <c r="E136" i="11"/>
  <c r="J134" i="11"/>
  <c r="J133" i="11"/>
  <c r="J132" i="11" s="1"/>
  <c r="H133" i="11"/>
  <c r="G133" i="11"/>
  <c r="G132" i="11" s="1"/>
  <c r="G131" i="11" s="1"/>
  <c r="F133" i="11"/>
  <c r="E133" i="11"/>
  <c r="E132" i="11" s="1"/>
  <c r="E131" i="11" s="1"/>
  <c r="C133" i="11"/>
  <c r="C132" i="11" s="1"/>
  <c r="C131" i="11" s="1"/>
  <c r="K132" i="11"/>
  <c r="I132" i="11"/>
  <c r="I131" i="11" s="1"/>
  <c r="H132" i="11"/>
  <c r="H131" i="11" s="1"/>
  <c r="F132" i="11"/>
  <c r="F131" i="11" s="1"/>
  <c r="K131" i="11"/>
  <c r="K129" i="11"/>
  <c r="J129" i="11"/>
  <c r="I129" i="11"/>
  <c r="H129" i="11"/>
  <c r="G129" i="11"/>
  <c r="F129" i="11"/>
  <c r="E129" i="11"/>
  <c r="C129" i="11"/>
  <c r="K125" i="11"/>
  <c r="K124" i="11" s="1"/>
  <c r="J125" i="11"/>
  <c r="J124" i="11" s="1"/>
  <c r="I125" i="11"/>
  <c r="I124" i="11" s="1"/>
  <c r="H125" i="11"/>
  <c r="H124" i="11" s="1"/>
  <c r="G125" i="11"/>
  <c r="F125" i="11"/>
  <c r="F124" i="11" s="1"/>
  <c r="E125" i="11"/>
  <c r="E124" i="11" s="1"/>
  <c r="C125" i="11"/>
  <c r="C124" i="11" s="1"/>
  <c r="G124" i="11"/>
  <c r="K119" i="11"/>
  <c r="K117" i="11"/>
  <c r="K116" i="11"/>
  <c r="K115" i="11" s="1"/>
  <c r="J115" i="11"/>
  <c r="I115" i="11"/>
  <c r="H115" i="11"/>
  <c r="G115" i="11"/>
  <c r="F115" i="11"/>
  <c r="E115" i="11"/>
  <c r="C115" i="11"/>
  <c r="K114" i="11"/>
  <c r="K113" i="11" s="1"/>
  <c r="J113" i="11"/>
  <c r="I113" i="11"/>
  <c r="H113" i="11"/>
  <c r="G113" i="11"/>
  <c r="F113" i="11"/>
  <c r="E113" i="11"/>
  <c r="C113" i="11"/>
  <c r="K111" i="11"/>
  <c r="K110" i="11"/>
  <c r="J110" i="11"/>
  <c r="K109" i="11"/>
  <c r="J109" i="11"/>
  <c r="J108" i="11"/>
  <c r="J104" i="11" s="1"/>
  <c r="J103" i="11" s="1"/>
  <c r="K106" i="11"/>
  <c r="K105" i="11"/>
  <c r="I104" i="11"/>
  <c r="I103" i="11" s="1"/>
  <c r="H104" i="11"/>
  <c r="H103" i="11" s="1"/>
  <c r="G104" i="11"/>
  <c r="F104" i="11"/>
  <c r="E104" i="11"/>
  <c r="E103" i="11" s="1"/>
  <c r="C104" i="11"/>
  <c r="G103" i="11"/>
  <c r="K101" i="11"/>
  <c r="J101" i="11"/>
  <c r="I101" i="11"/>
  <c r="H101" i="11"/>
  <c r="G101" i="11"/>
  <c r="F101" i="11"/>
  <c r="E101" i="11"/>
  <c r="C101" i="11"/>
  <c r="H95" i="11"/>
  <c r="G95" i="11"/>
  <c r="G94" i="11" s="1"/>
  <c r="G93" i="11" s="1"/>
  <c r="G92" i="11" s="1"/>
  <c r="F95" i="11"/>
  <c r="E95" i="11"/>
  <c r="E94" i="11" s="1"/>
  <c r="E93" i="11" s="1"/>
  <c r="E92" i="11" s="1"/>
  <c r="C95" i="11"/>
  <c r="C94" i="11" s="1"/>
  <c r="C93" i="11" s="1"/>
  <c r="C92" i="11" s="1"/>
  <c r="H94" i="11"/>
  <c r="F94" i="11"/>
  <c r="F93" i="11" s="1"/>
  <c r="F92" i="11" s="1"/>
  <c r="H93" i="11"/>
  <c r="K92" i="11"/>
  <c r="H92" i="11"/>
  <c r="H88" i="11"/>
  <c r="G88" i="11"/>
  <c r="F88" i="11"/>
  <c r="E88" i="11"/>
  <c r="C88" i="11"/>
  <c r="J85" i="11"/>
  <c r="K85" i="11" s="1"/>
  <c r="K84" i="11" s="1"/>
  <c r="I84" i="11"/>
  <c r="H84" i="11"/>
  <c r="G84" i="11"/>
  <c r="F84" i="11"/>
  <c r="E84" i="11"/>
  <c r="C84" i="11"/>
  <c r="K80" i="11"/>
  <c r="K78" i="11"/>
  <c r="J78" i="11"/>
  <c r="J77" i="11"/>
  <c r="K77" i="11" s="1"/>
  <c r="I77" i="11"/>
  <c r="I76" i="11"/>
  <c r="J76" i="11" s="1"/>
  <c r="K76" i="11" s="1"/>
  <c r="I74" i="11"/>
  <c r="I73" i="11" s="1"/>
  <c r="I72" i="11" s="1"/>
  <c r="H73" i="11"/>
  <c r="H72" i="11" s="1"/>
  <c r="G73" i="11"/>
  <c r="G72" i="11" s="1"/>
  <c r="F73" i="11"/>
  <c r="E73" i="11"/>
  <c r="E72" i="11" s="1"/>
  <c r="C73" i="11"/>
  <c r="C72" i="11" s="1"/>
  <c r="F72" i="11"/>
  <c r="H65" i="11"/>
  <c r="G65" i="11"/>
  <c r="F65" i="11"/>
  <c r="F59" i="11" s="1"/>
  <c r="F58" i="11" s="1"/>
  <c r="F57" i="11" s="1"/>
  <c r="E65" i="11"/>
  <c r="C65" i="11"/>
  <c r="I65" i="11" s="1"/>
  <c r="J65" i="11" s="1"/>
  <c r="K65" i="11" s="1"/>
  <c r="E63" i="11"/>
  <c r="C63" i="11"/>
  <c r="I62" i="11"/>
  <c r="J62" i="11" s="1"/>
  <c r="K62" i="11" s="1"/>
  <c r="J61" i="11"/>
  <c r="J60" i="11" s="1"/>
  <c r="J59" i="11" s="1"/>
  <c r="I60" i="11"/>
  <c r="H60" i="11"/>
  <c r="H59" i="11" s="1"/>
  <c r="H58" i="11" s="1"/>
  <c r="H57" i="11" s="1"/>
  <c r="G60" i="11"/>
  <c r="F60" i="11"/>
  <c r="E60" i="11"/>
  <c r="E59" i="11" s="1"/>
  <c r="E58" i="11" s="1"/>
  <c r="E57" i="11" s="1"/>
  <c r="C60" i="11"/>
  <c r="G59" i="11"/>
  <c r="K55" i="11"/>
  <c r="I54" i="11"/>
  <c r="J54" i="11" s="1"/>
  <c r="K54" i="11" s="1"/>
  <c r="K52" i="11"/>
  <c r="J52" i="11"/>
  <c r="H52" i="11"/>
  <c r="G52" i="11"/>
  <c r="J51" i="11"/>
  <c r="K51" i="11" s="1"/>
  <c r="K50" i="11"/>
  <c r="J50" i="11"/>
  <c r="H50" i="11"/>
  <c r="G50" i="11"/>
  <c r="F50" i="11"/>
  <c r="E50" i="11"/>
  <c r="C50" i="11"/>
  <c r="I47" i="11"/>
  <c r="H47" i="11"/>
  <c r="G47" i="11"/>
  <c r="F47" i="11"/>
  <c r="E47" i="11"/>
  <c r="C47" i="11"/>
  <c r="J44" i="11"/>
  <c r="K44" i="11" s="1"/>
  <c r="K43" i="11"/>
  <c r="J43" i="11"/>
  <c r="J42" i="11"/>
  <c r="K42" i="11" s="1"/>
  <c r="H42" i="11"/>
  <c r="G42" i="11"/>
  <c r="F42" i="11"/>
  <c r="E42" i="11"/>
  <c r="C42" i="11"/>
  <c r="K40" i="11"/>
  <c r="J40" i="11"/>
  <c r="J39" i="11"/>
  <c r="K39" i="11" s="1"/>
  <c r="J38" i="11"/>
  <c r="K38" i="11" s="1"/>
  <c r="K37" i="11"/>
  <c r="I36" i="11"/>
  <c r="J36" i="11" s="1"/>
  <c r="K36" i="11" s="1"/>
  <c r="H36" i="11"/>
  <c r="G36" i="11"/>
  <c r="F36" i="11"/>
  <c r="E36" i="11"/>
  <c r="C36" i="11"/>
  <c r="K35" i="11"/>
  <c r="J34" i="11"/>
  <c r="K34" i="11" s="1"/>
  <c r="H34" i="11"/>
  <c r="G34" i="11"/>
  <c r="F34" i="11"/>
  <c r="E34" i="11"/>
  <c r="I33" i="11"/>
  <c r="J33" i="11" s="1"/>
  <c r="K33" i="11" s="1"/>
  <c r="C33" i="11"/>
  <c r="J32" i="11"/>
  <c r="K32" i="11" s="1"/>
  <c r="J31" i="11"/>
  <c r="K31" i="11" s="1"/>
  <c r="K30" i="11"/>
  <c r="J30" i="11"/>
  <c r="J29" i="11"/>
  <c r="K29" i="11" s="1"/>
  <c r="J28" i="11"/>
  <c r="K28" i="11" s="1"/>
  <c r="K27" i="11"/>
  <c r="J27" i="11"/>
  <c r="J26" i="11"/>
  <c r="K26" i="11" s="1"/>
  <c r="J25" i="11"/>
  <c r="K25" i="11" s="1"/>
  <c r="K24" i="11"/>
  <c r="J24" i="11"/>
  <c r="J23" i="11"/>
  <c r="J22" i="11" s="1"/>
  <c r="I23" i="11"/>
  <c r="H23" i="11"/>
  <c r="H22" i="11" s="1"/>
  <c r="G23" i="11"/>
  <c r="G22" i="11" s="1"/>
  <c r="F23" i="11"/>
  <c r="E23" i="11"/>
  <c r="E22" i="11" s="1"/>
  <c r="C23" i="11"/>
  <c r="I22" i="11"/>
  <c r="K15" i="11"/>
  <c r="J15" i="11"/>
  <c r="G13" i="11"/>
  <c r="E13" i="11"/>
  <c r="E9" i="11" s="1"/>
  <c r="C13" i="11"/>
  <c r="J12" i="11"/>
  <c r="I10" i="11"/>
  <c r="I9" i="11" s="1"/>
  <c r="I8" i="11" s="1"/>
  <c r="I7" i="11" s="1"/>
  <c r="F9" i="11"/>
  <c r="C10" i="11"/>
  <c r="C9" i="11" s="1"/>
  <c r="H9" i="11"/>
  <c r="J262" i="11" l="1"/>
  <c r="J261" i="11" s="1"/>
  <c r="I262" i="11"/>
  <c r="I261" i="11" s="1"/>
  <c r="H239" i="11"/>
  <c r="H238" i="11" s="1"/>
  <c r="J74" i="11"/>
  <c r="F275" i="11"/>
  <c r="F262" i="11"/>
  <c r="C182" i="11"/>
  <c r="J240" i="11"/>
  <c r="I240" i="11"/>
  <c r="F261" i="11"/>
  <c r="G262" i="11"/>
  <c r="G261" i="11" s="1"/>
  <c r="C263" i="11"/>
  <c r="C262" i="11" s="1"/>
  <c r="C261" i="11" s="1"/>
  <c r="H182" i="11"/>
  <c r="H181" i="11"/>
  <c r="C22" i="11"/>
  <c r="C8" i="11" s="1"/>
  <c r="C7" i="11" s="1"/>
  <c r="H8" i="11"/>
  <c r="H7" i="11" s="1"/>
  <c r="E8" i="11"/>
  <c r="E7" i="11" s="1"/>
  <c r="C59" i="11"/>
  <c r="C58" i="11" s="1"/>
  <c r="C57" i="11" s="1"/>
  <c r="F22" i="11"/>
  <c r="F8" i="11" s="1"/>
  <c r="F7" i="11" s="1"/>
  <c r="I239" i="11"/>
  <c r="I238" i="11" s="1"/>
  <c r="J239" i="11"/>
  <c r="J238" i="11" s="1"/>
  <c r="F239" i="11"/>
  <c r="F238" i="11" s="1"/>
  <c r="C239" i="11"/>
  <c r="C238" i="11" s="1"/>
  <c r="H100" i="11"/>
  <c r="G100" i="11"/>
  <c r="G99" i="11" s="1"/>
  <c r="J100" i="11"/>
  <c r="J99" i="11" s="1"/>
  <c r="I100" i="11"/>
  <c r="I99" i="11" s="1"/>
  <c r="F103" i="11"/>
  <c r="F100" i="11" s="1"/>
  <c r="F99" i="11" s="1"/>
  <c r="G312" i="11"/>
  <c r="E263" i="11"/>
  <c r="E262" i="11" s="1"/>
  <c r="E261" i="11" s="1"/>
  <c r="E183" i="11"/>
  <c r="E182" i="11" s="1"/>
  <c r="E181" i="11" s="1"/>
  <c r="H99" i="11"/>
  <c r="H98" i="11" s="1"/>
  <c r="C100" i="11"/>
  <c r="C99" i="11" s="1"/>
  <c r="E100" i="11"/>
  <c r="E99" i="11" s="1"/>
  <c r="G9" i="11"/>
  <c r="G8" i="11"/>
  <c r="G7" i="11" s="1"/>
  <c r="F182" i="11"/>
  <c r="F181" i="11" s="1"/>
  <c r="K23" i="11"/>
  <c r="K22" i="11" s="1"/>
  <c r="G58" i="11"/>
  <c r="G57" i="11" s="1"/>
  <c r="I59" i="11"/>
  <c r="I58" i="11" s="1"/>
  <c r="I57" i="11" s="1"/>
  <c r="H262" i="11"/>
  <c r="H261" i="11" s="1"/>
  <c r="E312" i="11"/>
  <c r="C181" i="11"/>
  <c r="G182" i="11"/>
  <c r="G181" i="11" s="1"/>
  <c r="I183" i="11"/>
  <c r="K262" i="11"/>
  <c r="K261" i="11" s="1"/>
  <c r="H312" i="11"/>
  <c r="J10" i="11"/>
  <c r="J9" i="11" s="1"/>
  <c r="J8" i="11" s="1"/>
  <c r="K12" i="11"/>
  <c r="K10" i="11" s="1"/>
  <c r="K9" i="11" s="1"/>
  <c r="E239" i="11"/>
  <c r="E238" i="11" s="1"/>
  <c r="K239" i="11"/>
  <c r="K238" i="11" s="1"/>
  <c r="K61" i="11"/>
  <c r="K60" i="11" s="1"/>
  <c r="K59" i="11" s="1"/>
  <c r="J84" i="11"/>
  <c r="J195" i="11"/>
  <c r="K108" i="11"/>
  <c r="K104" i="11" s="1"/>
  <c r="K103" i="11" s="1"/>
  <c r="K100" i="11" s="1"/>
  <c r="K99" i="11" s="1"/>
  <c r="K74" i="11" l="1"/>
  <c r="K73" i="11" s="1"/>
  <c r="K72" i="11" s="1"/>
  <c r="J73" i="11"/>
  <c r="J72" i="11"/>
  <c r="J58" i="11" s="1"/>
  <c r="J57" i="11" s="1"/>
  <c r="F98" i="11"/>
  <c r="C98" i="11"/>
  <c r="G98" i="11"/>
  <c r="E6" i="11"/>
  <c r="E98" i="11"/>
  <c r="C6" i="11"/>
  <c r="H6" i="11"/>
  <c r="G6" i="11"/>
  <c r="I182" i="11"/>
  <c r="I181" i="11" s="1"/>
  <c r="I6" i="11" s="1"/>
  <c r="J183" i="11"/>
  <c r="K58" i="11"/>
  <c r="K57" i="11" s="1"/>
  <c r="J7" i="11"/>
  <c r="K8" i="11"/>
  <c r="K7" i="11" s="1"/>
  <c r="F6" i="11"/>
  <c r="J182" i="11" l="1"/>
  <c r="J181" i="11" s="1"/>
  <c r="J98" i="11" s="1"/>
  <c r="K183" i="11"/>
  <c r="K182" i="11" s="1"/>
  <c r="K181" i="11" s="1"/>
  <c r="K98" i="11" s="1"/>
  <c r="J6" i="11" l="1"/>
  <c r="K6" i="11"/>
  <c r="K64" i="10" l="1"/>
  <c r="J64" i="10"/>
  <c r="F79" i="10"/>
  <c r="F78" i="10" s="1"/>
  <c r="C40" i="10" l="1"/>
  <c r="C39" i="10" s="1"/>
  <c r="H34" i="10"/>
  <c r="H100" i="10"/>
  <c r="G100" i="10"/>
  <c r="G16" i="10"/>
  <c r="F100" i="10"/>
  <c r="H96" i="10"/>
  <c r="H79" i="10" s="1"/>
  <c r="H78" i="10" s="1"/>
  <c r="G96" i="10"/>
  <c r="E96" i="10"/>
  <c r="C96" i="10"/>
  <c r="G34" i="10" l="1"/>
  <c r="F34" i="10"/>
  <c r="E18" i="10"/>
  <c r="C18" i="10"/>
  <c r="H18" i="10"/>
  <c r="E40" i="10" l="1"/>
  <c r="E39" i="10" s="1"/>
  <c r="H51" i="10"/>
  <c r="E100" i="10" l="1"/>
  <c r="C16" i="10"/>
  <c r="C15" i="10" s="1"/>
  <c r="C14" i="10" s="1"/>
  <c r="H16" i="10"/>
  <c r="H15" i="10" s="1"/>
  <c r="H14" i="10" s="1"/>
  <c r="C100" i="10"/>
  <c r="K96" i="10"/>
  <c r="J84" i="10"/>
  <c r="K84" i="10" s="1"/>
  <c r="I84" i="10"/>
  <c r="K81" i="10"/>
  <c r="H80" i="10"/>
  <c r="G80" i="10"/>
  <c r="F80" i="10"/>
  <c r="E80" i="10"/>
  <c r="C80" i="10"/>
  <c r="H75" i="10"/>
  <c r="G75" i="10"/>
  <c r="G74" i="10" s="1"/>
  <c r="F75" i="10"/>
  <c r="F74" i="10" s="1"/>
  <c r="E75" i="10"/>
  <c r="E74" i="10" s="1"/>
  <c r="C75" i="10"/>
  <c r="C74" i="10" s="1"/>
  <c r="K72" i="10"/>
  <c r="K71" i="10"/>
  <c r="K70" i="10"/>
  <c r="G70" i="10"/>
  <c r="F70" i="10"/>
  <c r="E70" i="10"/>
  <c r="C70" i="10"/>
  <c r="J68" i="10"/>
  <c r="K68" i="10" s="1"/>
  <c r="K67" i="10" s="1"/>
  <c r="I68" i="10"/>
  <c r="I67" i="10" s="1"/>
  <c r="H67" i="10"/>
  <c r="G67" i="10"/>
  <c r="F67" i="10"/>
  <c r="E67" i="10"/>
  <c r="C67" i="10"/>
  <c r="C11" i="10" s="1"/>
  <c r="J66" i="10"/>
  <c r="K66" i="10" s="1"/>
  <c r="I66" i="10"/>
  <c r="H64" i="10"/>
  <c r="H63" i="10" s="1"/>
  <c r="G64" i="10"/>
  <c r="G63" i="10" s="1"/>
  <c r="F64" i="10"/>
  <c r="F63" i="10" s="1"/>
  <c r="E64" i="10"/>
  <c r="E63" i="10" s="1"/>
  <c r="C64" i="10"/>
  <c r="C63" i="10" s="1"/>
  <c r="K63" i="10"/>
  <c r="J63" i="10"/>
  <c r="I63" i="10"/>
  <c r="K61" i="10"/>
  <c r="K60" i="10"/>
  <c r="H60" i="10"/>
  <c r="G60" i="10"/>
  <c r="F60" i="10"/>
  <c r="E60" i="10"/>
  <c r="C60" i="10"/>
  <c r="J59" i="10"/>
  <c r="K59" i="10" s="1"/>
  <c r="I59" i="10"/>
  <c r="J58" i="10"/>
  <c r="K58" i="10" s="1"/>
  <c r="I58" i="10"/>
  <c r="H57" i="10"/>
  <c r="G57" i="10"/>
  <c r="F57" i="10"/>
  <c r="E57" i="10"/>
  <c r="C57" i="10"/>
  <c r="I57" i="10" s="1"/>
  <c r="J55" i="10"/>
  <c r="K55" i="10" s="1"/>
  <c r="I55" i="10"/>
  <c r="G54" i="10"/>
  <c r="F54" i="10"/>
  <c r="E54" i="10"/>
  <c r="C54" i="10"/>
  <c r="J54" i="10" s="1"/>
  <c r="K54" i="10" s="1"/>
  <c r="J51" i="10"/>
  <c r="K51" i="10" s="1"/>
  <c r="K50" i="10" s="1"/>
  <c r="I51" i="10"/>
  <c r="I50" i="10" s="1"/>
  <c r="I49" i="10" s="1"/>
  <c r="H50" i="10"/>
  <c r="H49" i="10" s="1"/>
  <c r="G51" i="10"/>
  <c r="G50" i="10" s="1"/>
  <c r="G49" i="10" s="1"/>
  <c r="F51" i="10"/>
  <c r="F50" i="10" s="1"/>
  <c r="F49" i="10" s="1"/>
  <c r="E51" i="10"/>
  <c r="E50" i="10" s="1"/>
  <c r="E49" i="10" s="1"/>
  <c r="C51" i="10"/>
  <c r="C50" i="10" s="1"/>
  <c r="C49" i="10" s="1"/>
  <c r="C47" i="10"/>
  <c r="I47" i="10" s="1"/>
  <c r="H46" i="10"/>
  <c r="H45" i="10" s="1"/>
  <c r="G46" i="10"/>
  <c r="G45" i="10" s="1"/>
  <c r="F46" i="10"/>
  <c r="F45" i="10" s="1"/>
  <c r="E46" i="10"/>
  <c r="E45" i="10" s="1"/>
  <c r="K44" i="10"/>
  <c r="K42" i="10"/>
  <c r="K41" i="10"/>
  <c r="K40" i="10"/>
  <c r="H40" i="10"/>
  <c r="H39" i="10" s="1"/>
  <c r="G40" i="10"/>
  <c r="G39" i="10" s="1"/>
  <c r="F40" i="10"/>
  <c r="F39" i="10" s="1"/>
  <c r="K39" i="10"/>
  <c r="K34" i="10"/>
  <c r="J34" i="10"/>
  <c r="I34" i="10"/>
  <c r="K31" i="10"/>
  <c r="J27" i="10"/>
  <c r="K27" i="10" s="1"/>
  <c r="I27" i="10"/>
  <c r="H27" i="10"/>
  <c r="G27" i="10"/>
  <c r="F27" i="10"/>
  <c r="E27" i="10"/>
  <c r="C27" i="10"/>
  <c r="K26" i="10"/>
  <c r="K25" i="10"/>
  <c r="J24" i="10"/>
  <c r="K24" i="10" s="1"/>
  <c r="I24" i="10"/>
  <c r="H24" i="10"/>
  <c r="G24" i="10"/>
  <c r="F24" i="10"/>
  <c r="E24" i="10"/>
  <c r="C24" i="10"/>
  <c r="K18" i="10"/>
  <c r="J18" i="10"/>
  <c r="I18" i="10"/>
  <c r="G18" i="10"/>
  <c r="F18" i="10"/>
  <c r="K16" i="10"/>
  <c r="J16" i="10"/>
  <c r="I16" i="10"/>
  <c r="F16" i="10"/>
  <c r="E16" i="10"/>
  <c r="E15" i="10" s="1"/>
  <c r="E14" i="10" s="1"/>
  <c r="C23" i="10" l="1"/>
  <c r="C22" i="10" s="1"/>
  <c r="E23" i="10"/>
  <c r="E22" i="10" s="1"/>
  <c r="E13" i="10" s="1"/>
  <c r="J15" i="10"/>
  <c r="J14" i="10" s="1"/>
  <c r="E79" i="10"/>
  <c r="E78" i="10" s="1"/>
  <c r="G79" i="10"/>
  <c r="G78" i="10" s="1"/>
  <c r="I15" i="10"/>
  <c r="I14" i="10" s="1"/>
  <c r="J23" i="10"/>
  <c r="J22" i="10" s="1"/>
  <c r="K22" i="10" s="1"/>
  <c r="C46" i="10"/>
  <c r="I46" i="10" s="1"/>
  <c r="J67" i="10"/>
  <c r="I23" i="10"/>
  <c r="I22" i="10" s="1"/>
  <c r="J50" i="10"/>
  <c r="J49" i="10" s="1"/>
  <c r="K49" i="10" s="1"/>
  <c r="I56" i="10"/>
  <c r="I48" i="10" s="1"/>
  <c r="H56" i="10"/>
  <c r="H48" i="10" s="1"/>
  <c r="F56" i="10"/>
  <c r="F48" i="10" s="1"/>
  <c r="F23" i="10"/>
  <c r="K15" i="10"/>
  <c r="K14" i="10" s="1"/>
  <c r="G15" i="10"/>
  <c r="G14" i="10" s="1"/>
  <c r="F15" i="10"/>
  <c r="F14" i="10" s="1"/>
  <c r="G23" i="10"/>
  <c r="G22" i="10" s="1"/>
  <c r="C56" i="10"/>
  <c r="C48" i="10" s="1"/>
  <c r="C12" i="10" s="1"/>
  <c r="C10" i="10" s="1"/>
  <c r="K23" i="10"/>
  <c r="E56" i="10"/>
  <c r="E48" i="10" s="1"/>
  <c r="G56" i="10"/>
  <c r="G48" i="10" s="1"/>
  <c r="H23" i="10"/>
  <c r="H22" i="10" s="1"/>
  <c r="J47" i="10"/>
  <c r="K47" i="10" s="1"/>
  <c r="I54" i="10"/>
  <c r="J57" i="10"/>
  <c r="J96" i="10"/>
  <c r="I96" i="10"/>
  <c r="E12" i="10" l="1"/>
  <c r="E10" i="10" s="1"/>
  <c r="J46" i="10"/>
  <c r="J11" i="10" s="1"/>
  <c r="C45" i="10"/>
  <c r="I11" i="10"/>
  <c r="F11" i="10"/>
  <c r="H13" i="10"/>
  <c r="H12" i="10" s="1"/>
  <c r="H10" i="10" s="1"/>
  <c r="E11" i="10"/>
  <c r="F22" i="10"/>
  <c r="F13" i="10" s="1"/>
  <c r="F12" i="10" s="1"/>
  <c r="F10" i="10" s="1"/>
  <c r="H11" i="10"/>
  <c r="G11" i="10"/>
  <c r="G13" i="10"/>
  <c r="G12" i="10" s="1"/>
  <c r="G10" i="10" s="1"/>
  <c r="K46" i="10"/>
  <c r="K57" i="10"/>
  <c r="K56" i="10" s="1"/>
  <c r="K48" i="10" s="1"/>
  <c r="J56" i="10"/>
  <c r="J48" i="10" s="1"/>
  <c r="I45" i="10" l="1"/>
  <c r="I13" i="10" s="1"/>
  <c r="I12" i="10" s="1"/>
  <c r="I10" i="10" s="1"/>
  <c r="J45" i="10"/>
  <c r="K11" i="10"/>
  <c r="J13" i="10" l="1"/>
  <c r="J12" i="10" s="1"/>
  <c r="J10" i="10" s="1"/>
  <c r="K45" i="10"/>
  <c r="K13" i="10" s="1"/>
  <c r="K12" i="10" s="1"/>
  <c r="K10" i="10" s="1"/>
</calcChain>
</file>

<file path=xl/sharedStrings.xml><?xml version="1.0" encoding="utf-8"?>
<sst xmlns="http://schemas.openxmlformats.org/spreadsheetml/2006/main" count="684" uniqueCount="382">
  <si>
    <t>ORAȘ NEGRU - VODĂ</t>
  </si>
  <si>
    <t>CUI 6398763</t>
  </si>
  <si>
    <t>VENITURI</t>
  </si>
  <si>
    <t>Cod indicator</t>
  </si>
  <si>
    <t>Denumire indicatori</t>
  </si>
  <si>
    <t>prevederi anuale</t>
  </si>
  <si>
    <t>Prevederi trimestriale</t>
  </si>
  <si>
    <t>Estimări</t>
  </si>
  <si>
    <t xml:space="preserve">Buget </t>
  </si>
  <si>
    <t>din care credite bugetare destinate stingerii platilor restante</t>
  </si>
  <si>
    <t>Trim I</t>
  </si>
  <si>
    <t>Trim II</t>
  </si>
  <si>
    <t>Trim III</t>
  </si>
  <si>
    <t>Trim IV</t>
  </si>
  <si>
    <t>B</t>
  </si>
  <si>
    <t>A</t>
  </si>
  <si>
    <t>1=2+3+4+5</t>
  </si>
  <si>
    <t>SECTIUNEA DE FUNCTIONARE + SECTIUNE DE DEZVOLTARE</t>
  </si>
  <si>
    <t>TOTAL VENITURI</t>
  </si>
  <si>
    <t>4802</t>
  </si>
  <si>
    <t>VENITURI PROPRII</t>
  </si>
  <si>
    <t>000202</t>
  </si>
  <si>
    <t>I.  VENITURI CURENTE</t>
  </si>
  <si>
    <t>000302</t>
  </si>
  <si>
    <t>A.  VENITURI FISCALE</t>
  </si>
  <si>
    <t>000402</t>
  </si>
  <si>
    <t>A1.  IMPOZIT  PE VENIT, PROFIT SI CASTIGURI DIN CAPITAL</t>
  </si>
  <si>
    <t>000602</t>
  </si>
  <si>
    <t>A1.2.  IMPOZIT PE VENIT, PROFIT, SI CASTIGURI DIN CAPITAL DE LA PERSOANE FIZICE</t>
  </si>
  <si>
    <t>0302</t>
  </si>
  <si>
    <t>Impozit pe venit</t>
  </si>
  <si>
    <t>030218</t>
  </si>
  <si>
    <t>Impozitul pe veniturile din transferul proprietatilor imobiliare din patrimoniul personal</t>
  </si>
  <si>
    <t>0402</t>
  </si>
  <si>
    <t>Cote si sume defalcate din impozitul pe venit</t>
  </si>
  <si>
    <t>040201</t>
  </si>
  <si>
    <t>Cote defalcate din impozitul pe venit</t>
  </si>
  <si>
    <t>040204</t>
  </si>
  <si>
    <t>Sume alocate din cotele defalcate din impozitul pe venit pentru echilibrarea bugetelor locale</t>
  </si>
  <si>
    <t>040205</t>
  </si>
  <si>
    <t>Sume repartizate din Fondul la dispozitia Consiliului Judetean</t>
  </si>
  <si>
    <t>000902</t>
  </si>
  <si>
    <t>A3.  IMPOZITE SI TAXE PE PROPRIETATE</t>
  </si>
  <si>
    <t>0702</t>
  </si>
  <si>
    <t>Impozite si  taxe pe proprietate</t>
  </si>
  <si>
    <t>070201</t>
  </si>
  <si>
    <t>Impozit si taxa pe cladiri</t>
  </si>
  <si>
    <t>07020101</t>
  </si>
  <si>
    <t>Impozit pe cladiri de la persoane fizice</t>
  </si>
  <si>
    <t>07020102</t>
  </si>
  <si>
    <t>Impozit si taxa pe cladiri de la persoane juridice</t>
  </si>
  <si>
    <t>070202</t>
  </si>
  <si>
    <t>Impozit si taxa pe teren</t>
  </si>
  <si>
    <t>07020201</t>
  </si>
  <si>
    <t>Impozit pe terenuri de la persoane fizice</t>
  </si>
  <si>
    <t>07020202</t>
  </si>
  <si>
    <t>Impozit si taxa pe teren de la persoane juridice</t>
  </si>
  <si>
    <t>07020203</t>
  </si>
  <si>
    <t>Impozitul pe terenul din extravilan</t>
  </si>
  <si>
    <t>070203</t>
  </si>
  <si>
    <t xml:space="preserve">Taxe judiciare de timbru si alte taxe de timbru  </t>
  </si>
  <si>
    <t>Alte impozite si taxe pe proprietate</t>
  </si>
  <si>
    <t>001002</t>
  </si>
  <si>
    <t>A4.  IMPOZITE SI TAXE PE BUNURI SI SERVICII</t>
  </si>
  <si>
    <t>1102</t>
  </si>
  <si>
    <t>Sume defalcate din TVA</t>
  </si>
  <si>
    <t>110202</t>
  </si>
  <si>
    <t xml:space="preserve">Sume defalcate din taxa pe valoarea adaugata pentru finantarea cheltuielilor descentralizate la nivelul comunelor, oraselor, municipiilor, sectoarelor si Municipiului Bucuresti </t>
  </si>
  <si>
    <t>Sume defalcate din taxa pe valoarea adaugata pentru drumuri</t>
  </si>
  <si>
    <t>110206</t>
  </si>
  <si>
    <t>Sume defalcate din taxa pe valoarea adaugata pentru echilibrarea bugetelor locale</t>
  </si>
  <si>
    <t>Impozit pe spectacole</t>
  </si>
  <si>
    <t>1602</t>
  </si>
  <si>
    <t>Taxe pe utilizarea bunurilor, autorizarea utilizarii bunurilor sau pe desfasurarea de activitati</t>
  </si>
  <si>
    <t>160202</t>
  </si>
  <si>
    <t>Impozit pe mijloacele de transport</t>
  </si>
  <si>
    <t>16020201</t>
  </si>
  <si>
    <t>Impozit pe mijloacele de transport detinute de persoane fizice</t>
  </si>
  <si>
    <t>16020202</t>
  </si>
  <si>
    <t>Impozit pe mijloacele de transport detinute de persoane juridice</t>
  </si>
  <si>
    <t>160203</t>
  </si>
  <si>
    <t>Taxe si tarife pentru eliberarea de licente si autorizatii de functionare</t>
  </si>
  <si>
    <t>160250</t>
  </si>
  <si>
    <t>Alte taxe pe utilizarea bunurilor, autorizarea utilizarii bunurilor sau pe desfasurare de activitati</t>
  </si>
  <si>
    <t>001102</t>
  </si>
  <si>
    <t>A6.  ALTE IMPOZITE SI TAXE FISCALE</t>
  </si>
  <si>
    <t>1802</t>
  </si>
  <si>
    <t>Alte impozite si taxe fiscale</t>
  </si>
  <si>
    <t>180250</t>
  </si>
  <si>
    <t>Alte impozite si taxe</t>
  </si>
  <si>
    <t>001202</t>
  </si>
  <si>
    <t>C.   VENITURI NEFISCALE</t>
  </si>
  <si>
    <t>001302</t>
  </si>
  <si>
    <t>C1.  VENITURI DIN PROPRIETATE</t>
  </si>
  <si>
    <t>3002</t>
  </si>
  <si>
    <t>Venituri din proprietate</t>
  </si>
  <si>
    <t>300205</t>
  </si>
  <si>
    <t>Venituri din concesiuni si inchirieri</t>
  </si>
  <si>
    <t>30020530</t>
  </si>
  <si>
    <t>Alte venituri din concesiuni si inchirieri de catre institutiile publice</t>
  </si>
  <si>
    <t xml:space="preserve">Alte venituri din propietate </t>
  </si>
  <si>
    <t>30020803</t>
  </si>
  <si>
    <t>Dividende de la societatile si companiile nationale si societatile cu capital majoritar de stat</t>
  </si>
  <si>
    <t>3002080301</t>
  </si>
  <si>
    <t>001402</t>
  </si>
  <si>
    <t>C2.  VANZARI DE BUNURI SI SERVICII</t>
  </si>
  <si>
    <t>3302</t>
  </si>
  <si>
    <t>Venituri din prestari de servicii si alte activitati</t>
  </si>
  <si>
    <t>330224</t>
  </si>
  <si>
    <t>Taxe din activitati cadastrale si agricultura</t>
  </si>
  <si>
    <t>3402</t>
  </si>
  <si>
    <t>Venituri din taxe administrative, eliberari permise</t>
  </si>
  <si>
    <t>340202</t>
  </si>
  <si>
    <t>Taxe extrajudiciare de timbru</t>
  </si>
  <si>
    <t>Alte venituri din taxe administrative</t>
  </si>
  <si>
    <t>3502</t>
  </si>
  <si>
    <t>Amenzi, penalitati si confiscari</t>
  </si>
  <si>
    <t>350201</t>
  </si>
  <si>
    <t>Venituri din amenzi si alte sanctiuni aplicate potrivit dispozitiilor legale</t>
  </si>
  <si>
    <t>35020102</t>
  </si>
  <si>
    <t>Venituri din amenzi si alte sanctiuni aplicate de catre alte institutii de specialitate</t>
  </si>
  <si>
    <t>Penalitati pentru nedepunerea sau depunerea cu intaziere a declaratiei de impozite si taxe</t>
  </si>
  <si>
    <t>3602</t>
  </si>
  <si>
    <t>Diverse venituri</t>
  </si>
  <si>
    <t>360206</t>
  </si>
  <si>
    <t>Taxe speciale</t>
  </si>
  <si>
    <t>360250</t>
  </si>
  <si>
    <t>Alte venituri</t>
  </si>
  <si>
    <t>3702</t>
  </si>
  <si>
    <t>Transferuri voluntare, altele decat subventiile</t>
  </si>
  <si>
    <t>370201</t>
  </si>
  <si>
    <t>Donatii si sponsorizari</t>
  </si>
  <si>
    <t>370203</t>
  </si>
  <si>
    <t>Varsaminte din sectiunea de functionare pentru finantarea sectiunii de dezvoltare a bugetului local (cu semnul minus)</t>
  </si>
  <si>
    <t>370204</t>
  </si>
  <si>
    <t>Varsaminte din sectiunea de functionare</t>
  </si>
  <si>
    <t>001502</t>
  </si>
  <si>
    <t>II. VENITURI DIN CAPITAL</t>
  </si>
  <si>
    <t>3902</t>
  </si>
  <si>
    <t>Venituri din valorificarea unor bunuri</t>
  </si>
  <si>
    <t>390201</t>
  </si>
  <si>
    <t>Venituri din valorificarea unor bunuri ale institutiilor publice</t>
  </si>
  <si>
    <t>001702</t>
  </si>
  <si>
    <t>IV.  SUBVENTII</t>
  </si>
  <si>
    <t>001802</t>
  </si>
  <si>
    <t>SUBVENTII DE LA ALTE NIVELE ALE ADMINISTRATIEI PUBLICE</t>
  </si>
  <si>
    <t>Sume din excedentul anului precedent</t>
  </si>
  <si>
    <t>Sume din excedentul anului precedent SF</t>
  </si>
  <si>
    <t>Sume din excedentul anului precedent SD</t>
  </si>
  <si>
    <t>4202</t>
  </si>
  <si>
    <t>Subventii de la bugetul de stat</t>
  </si>
  <si>
    <t>420220</t>
  </si>
  <si>
    <t>Subventii de la bugetul de stat catre bugetele locale necesare sustinerii derularii proiectelor finantate din FEN postaderare</t>
  </si>
  <si>
    <t>Subventii pentru incalzirea cu lemne</t>
  </si>
  <si>
    <t>Subventii din bugetul statului pentru finantarea sanatatii</t>
  </si>
  <si>
    <t>Subventii pentru finantarea locuintelor sociale</t>
  </si>
  <si>
    <t>Finantarea programului national de dezvoltare locala</t>
  </si>
  <si>
    <t>Subv.de la B.S.către B.L.necesare susținrii proiectelorfinanțate din FEN  2014-2020</t>
  </si>
  <si>
    <t>SUBVENTII DE LA ALTE BUGETE</t>
  </si>
  <si>
    <t>SUME PRIMITE FEDER</t>
  </si>
  <si>
    <t>Sume primite în contul anului curent</t>
  </si>
  <si>
    <t>Sume primite în contul anului precedent</t>
  </si>
  <si>
    <t>Prefinanțare</t>
  </si>
  <si>
    <t>CHELTUIELI</t>
  </si>
  <si>
    <t>Estimari</t>
  </si>
  <si>
    <t>1=3+4+5+6</t>
  </si>
  <si>
    <t>Total cheltuieli</t>
  </si>
  <si>
    <t>5102</t>
  </si>
  <si>
    <t>Autoritati publice si actiuni externe</t>
  </si>
  <si>
    <t xml:space="preserve">    01</t>
  </si>
  <si>
    <t>CHELTUIELI CURENTE</t>
  </si>
  <si>
    <t xml:space="preserve">    10</t>
  </si>
  <si>
    <t>TITLUL I CHELTUIELI DE PERSONAL</t>
  </si>
  <si>
    <t xml:space="preserve">    1001</t>
  </si>
  <si>
    <t>Cheltuieli salariale in bani</t>
  </si>
  <si>
    <t xml:space="preserve">    100101</t>
  </si>
  <si>
    <t>Salarii de baza</t>
  </si>
  <si>
    <t xml:space="preserve">    100112</t>
  </si>
  <si>
    <t>Indemnizatii platite unor persoane din afara unitatii</t>
  </si>
  <si>
    <t xml:space="preserve">    1003</t>
  </si>
  <si>
    <t>Contributii</t>
  </si>
  <si>
    <t xml:space="preserve">    100301</t>
  </si>
  <si>
    <t>Contributii de asigurari sociale de stat</t>
  </si>
  <si>
    <t xml:space="preserve">    100302</t>
  </si>
  <si>
    <t>Contributii de asigurari de somaj</t>
  </si>
  <si>
    <t xml:space="preserve">    100303</t>
  </si>
  <si>
    <t xml:space="preserve">Contributii de asigurari sociale de sanatate </t>
  </si>
  <si>
    <t xml:space="preserve">    100304</t>
  </si>
  <si>
    <t>Contributii de asigurari pentru accidente de munca si boli profesionale</t>
  </si>
  <si>
    <t xml:space="preserve">    100306</t>
  </si>
  <si>
    <t>Contributii pentru concedii si indemnizatii</t>
  </si>
  <si>
    <t>Contributie asiguratorie ptr. Munca</t>
  </si>
  <si>
    <t xml:space="preserve">    20</t>
  </si>
  <si>
    <t>TITLUL II BUNURI SI SERVICII</t>
  </si>
  <si>
    <t xml:space="preserve">    2001</t>
  </si>
  <si>
    <t>Bunuri si servicii</t>
  </si>
  <si>
    <t xml:space="preserve">    200101</t>
  </si>
  <si>
    <t>Furnituri de birou</t>
  </si>
  <si>
    <t xml:space="preserve">    200102</t>
  </si>
  <si>
    <t>Materiale pentru curatenie</t>
  </si>
  <si>
    <t xml:space="preserve">    200103</t>
  </si>
  <si>
    <t>Încalzit, Iluminat si forta motrica</t>
  </si>
  <si>
    <t>Apa, cabal, salubritate</t>
  </si>
  <si>
    <t>Carburanți și lubrifianți</t>
  </si>
  <si>
    <t>Piese de schimb</t>
  </si>
  <si>
    <t xml:space="preserve">    200108</t>
  </si>
  <si>
    <t xml:space="preserve">Posta, telecomunicatii, radio, tv, internet </t>
  </si>
  <si>
    <t xml:space="preserve">Materiale si prestari de servicii cu caracter functional </t>
  </si>
  <si>
    <t xml:space="preserve">    200130</t>
  </si>
  <si>
    <t>Alte bunuri si servicii pentru întretinere si functionare</t>
  </si>
  <si>
    <t xml:space="preserve">    2002</t>
  </si>
  <si>
    <t>Reparatii curente</t>
  </si>
  <si>
    <t xml:space="preserve">    2005</t>
  </si>
  <si>
    <t>Bunuri de natura obiectelor de inventar</t>
  </si>
  <si>
    <t xml:space="preserve">    200530</t>
  </si>
  <si>
    <t>Alte obiecte de inventar</t>
  </si>
  <si>
    <t xml:space="preserve">    2006</t>
  </si>
  <si>
    <t>Deplasări, detașări, transferări</t>
  </si>
  <si>
    <t xml:space="preserve">    200601</t>
  </si>
  <si>
    <t>Deplasari interne, detasari, transferari</t>
  </si>
  <si>
    <t>Cărți,publicații șimateriale documentare</t>
  </si>
  <si>
    <t xml:space="preserve">    2013</t>
  </si>
  <si>
    <t>Pregatire profesionala</t>
  </si>
  <si>
    <t xml:space="preserve">    2014</t>
  </si>
  <si>
    <t>Protectia muncii</t>
  </si>
  <si>
    <t xml:space="preserve">    2030</t>
  </si>
  <si>
    <t>Alte cheltuieli</t>
  </si>
  <si>
    <t>Prime de asigurare non-viata</t>
  </si>
  <si>
    <t>Executerea silită a creanțelor bugetare</t>
  </si>
  <si>
    <t xml:space="preserve">    70</t>
  </si>
  <si>
    <t>CHELTUIELI DE CAPITAL</t>
  </si>
  <si>
    <t xml:space="preserve">    71</t>
  </si>
  <si>
    <t>TITLUL XII ACTIVE NEFINANCIARE</t>
  </si>
  <si>
    <t xml:space="preserve">    7101</t>
  </si>
  <si>
    <t>Active fixe</t>
  </si>
  <si>
    <t>Constructii</t>
  </si>
  <si>
    <t xml:space="preserve">    710102</t>
  </si>
  <si>
    <t xml:space="preserve">Masini, echipamente si mijloace de transport </t>
  </si>
  <si>
    <t xml:space="preserve">    710130</t>
  </si>
  <si>
    <t>Alte active fixe (iunclusiv reparatii capitale)</t>
  </si>
  <si>
    <t>Plăți efectuate în anii precedenți și recup.</t>
  </si>
  <si>
    <t>5402</t>
  </si>
  <si>
    <t>Alte servicii publice generale</t>
  </si>
  <si>
    <t>Fond de garantare</t>
  </si>
  <si>
    <t>Apa, canal, salubritate</t>
  </si>
  <si>
    <t>Daplasari, detasari, transferari</t>
  </si>
  <si>
    <t>Fond de rezervă bugetară la disp.aut.loc.</t>
  </si>
  <si>
    <t>ALTE SERVICII PUBLICE TOTAL</t>
  </si>
  <si>
    <t>Servicii publice comunitare de evidență a persoanelor</t>
  </si>
  <si>
    <t>5502</t>
  </si>
  <si>
    <t>Dobanzi</t>
  </si>
  <si>
    <t xml:space="preserve">    30</t>
  </si>
  <si>
    <t>TITLUL III DOBANZI</t>
  </si>
  <si>
    <t>Dobanzi aferente datoriei publice interne</t>
  </si>
  <si>
    <t>Dobânzi aferente datoriei publice interne directe</t>
  </si>
  <si>
    <t>Alte dobanzi</t>
  </si>
  <si>
    <t>6302</t>
  </si>
  <si>
    <t>Partea a III-a Cheltuieli Social - Culturale</t>
  </si>
  <si>
    <t>6502</t>
  </si>
  <si>
    <t>Invatamant</t>
  </si>
  <si>
    <t xml:space="preserve">    200104</t>
  </si>
  <si>
    <t>Apa, canal si salubritate</t>
  </si>
  <si>
    <t xml:space="preserve">    200107</t>
  </si>
  <si>
    <t>Transport</t>
  </si>
  <si>
    <t xml:space="preserve">    200109</t>
  </si>
  <si>
    <t>Cărți,publicații și materiale documentare</t>
  </si>
  <si>
    <t>Pregătire profesională</t>
  </si>
  <si>
    <t>Prime de asigurare non-viață</t>
  </si>
  <si>
    <t>Alte cheltuieli cu bunuri si servicii</t>
  </si>
  <si>
    <t xml:space="preserve">    57</t>
  </si>
  <si>
    <t>TITLUL IX ASISTENTA SOCIALA</t>
  </si>
  <si>
    <t xml:space="preserve">    5702</t>
  </si>
  <si>
    <t>Ajutoare sociale</t>
  </si>
  <si>
    <t>Tichete sociale pentru grădiniță</t>
  </si>
  <si>
    <t>ALTE CHELTUIELI</t>
  </si>
  <si>
    <t>Burse</t>
  </si>
  <si>
    <t>TITLUL XIII ACTIVE NEFINANCIARE</t>
  </si>
  <si>
    <t>Alte active fixe</t>
  </si>
  <si>
    <t>ÎNVĂȚĂMÂNT TOTAL</t>
  </si>
  <si>
    <t>Învățământ preșcolar și școlar</t>
  </si>
  <si>
    <t>Învățământ preșcolar</t>
  </si>
  <si>
    <t>Învățământ primar</t>
  </si>
  <si>
    <t>Învățământ secundar</t>
  </si>
  <si>
    <t>Învățământ secundar inferior</t>
  </si>
  <si>
    <t>Învățământ secundar superior</t>
  </si>
  <si>
    <t>Alte cheltuieli în dom.învățământului</t>
  </si>
  <si>
    <t>Sanatate</t>
  </si>
  <si>
    <t>Materiale și prestări servicii cu caracter funcțional</t>
  </si>
  <si>
    <t>Alte bunuri și servicii ptr.întretinere</t>
  </si>
  <si>
    <t>Medicamente si materiale sanitare</t>
  </si>
  <si>
    <t>Medicamente</t>
  </si>
  <si>
    <t>Materiale sanitare</t>
  </si>
  <si>
    <t>Reactivi</t>
  </si>
  <si>
    <t>Dezinfectanti</t>
  </si>
  <si>
    <t>Obiecte de inventar</t>
  </si>
  <si>
    <t>Deplasări interne, detașări, transferări</t>
  </si>
  <si>
    <t xml:space="preserve">    203030</t>
  </si>
  <si>
    <t>Alte cheltuieli in domeniul sanatatii</t>
  </si>
  <si>
    <t>6702</t>
  </si>
  <si>
    <t>Cultura, recreere si religie</t>
  </si>
  <si>
    <t>Cărți, publicații și materiale docum.</t>
  </si>
  <si>
    <t>Protecția muncii</t>
  </si>
  <si>
    <t>Transferuri curente</t>
  </si>
  <si>
    <t>Transferuri între instituțiile publice</t>
  </si>
  <si>
    <t>F.E.D.R.</t>
  </si>
  <si>
    <t>Finantarea nationala</t>
  </si>
  <si>
    <t>Finantare din fonduri externe nerambursabile</t>
  </si>
  <si>
    <t>Cheltuieli neeligibile</t>
  </si>
  <si>
    <t xml:space="preserve">    710101</t>
  </si>
  <si>
    <t>CULTURĂ TOTAL</t>
  </si>
  <si>
    <t>Servicii culturale</t>
  </si>
  <si>
    <t>Biblioteci publice orășenești</t>
  </si>
  <si>
    <t>Case de cultură</t>
  </si>
  <si>
    <t>Cămine culturale</t>
  </si>
  <si>
    <t>Baza sportivă</t>
  </si>
  <si>
    <t>Alte servicii în domeniul culturii</t>
  </si>
  <si>
    <t>6802</t>
  </si>
  <si>
    <t>ASIGURĂRI ȘI ASISTENȚĂ SOCIALĂ</t>
  </si>
  <si>
    <t xml:space="preserve">Contributii de asig. sociale de sanatate </t>
  </si>
  <si>
    <t xml:space="preserve">    570201</t>
  </si>
  <si>
    <t>Ajutoare sociale in numerar</t>
  </si>
  <si>
    <t xml:space="preserve">ASISTENȚĂ SOCIALĂ </t>
  </si>
  <si>
    <t>Asistență socială în caz de invaliditate</t>
  </si>
  <si>
    <t>Ajutor social</t>
  </si>
  <si>
    <t>7002</t>
  </si>
  <si>
    <t>Locuinte, servicii si dezvoltare publica</t>
  </si>
  <si>
    <t>Materiale pentru curățenie</t>
  </si>
  <si>
    <t>Apă, canal, salubritate</t>
  </si>
  <si>
    <t>Alte bunuri și servicii pentru întreținere și funcționare</t>
  </si>
  <si>
    <t xml:space="preserve">Contributii ale UAT la realizarea unor lucrari si servicii de interes public local in baza unor conventii sau contracte de asociere </t>
  </si>
  <si>
    <t>Comisioane si alte costuri aferente imprumuturilor</t>
  </si>
  <si>
    <t>Comisioane si alte costuri aferente imprumuturilor interne</t>
  </si>
  <si>
    <t>LOCUINȚE, SERVICII ȘI DEZVOLTARE</t>
  </si>
  <si>
    <t>Locuințe</t>
  </si>
  <si>
    <t>Dezvoltarea sistemului de locuințe</t>
  </si>
  <si>
    <t>Iluminat public și electrificări</t>
  </si>
  <si>
    <t>Alte servicii în domeniul dezvoltării</t>
  </si>
  <si>
    <t>8402</t>
  </si>
  <si>
    <t>Transporturi</t>
  </si>
  <si>
    <t>Cheltuieli salariale în bani</t>
  </si>
  <si>
    <t>Salarii de bază</t>
  </si>
  <si>
    <t>Contribuții</t>
  </si>
  <si>
    <t>Străzi</t>
  </si>
  <si>
    <t>Finantare din fonduri externe neramburs.</t>
  </si>
  <si>
    <t xml:space="preserve">    79</t>
  </si>
  <si>
    <t>OPERATIUNI FINANCIARE</t>
  </si>
  <si>
    <t xml:space="preserve">    81</t>
  </si>
  <si>
    <t>TITLUL XVI RAMBURSARI DE CREDITE</t>
  </si>
  <si>
    <t xml:space="preserve">    8102</t>
  </si>
  <si>
    <t>Rambursari de credite interne</t>
  </si>
  <si>
    <t>Rambursări împrumuturi proiecte UE</t>
  </si>
  <si>
    <t xml:space="preserve">    810205</t>
  </si>
  <si>
    <t>Rambursari de credite aferente datoriei publice interne  locale</t>
  </si>
  <si>
    <t>EXCEDENT/DEFICIT</t>
  </si>
  <si>
    <t>ORDONATOR  DE CREDITE</t>
  </si>
  <si>
    <t>Secretar,</t>
  </si>
  <si>
    <t>Plati efectuate in anii prec.si recup.in anul curent</t>
  </si>
  <si>
    <t>Prevederi anuale</t>
  </si>
  <si>
    <t>Cheltuieli salariale in natura</t>
  </si>
  <si>
    <t>Vouchere de vacanta</t>
  </si>
  <si>
    <t>Sume alocate din bugetul ANCPI pentru finanțarea lucrărilor de înregistrare sistematică din cadrul Programului național de cadastru și carte funciară</t>
  </si>
  <si>
    <t>Sume alocate din sumele obtinute in urma scoaterii la licitatie a certificatelor de emisii de gaze cu
efect de sera pentru finantarea proiectelor de investitii</t>
  </si>
  <si>
    <t>Alte subventii primite de la administratia centrala pentru finantarea unor activitati</t>
  </si>
  <si>
    <t>Sustinerrea cultelor</t>
  </si>
  <si>
    <t>Sustinerea cultelor</t>
  </si>
  <si>
    <t>initial</t>
  </si>
  <si>
    <t>BUGETUL  LOCAL pe anul 2025 și  estimări pentru anii 2026 -2028</t>
  </si>
  <si>
    <t>Prevederi trimestriale 2025</t>
  </si>
  <si>
    <t>Alte venituri din prestari de servicii si alte activitati</t>
  </si>
  <si>
    <t>Alocări de sume din PNRR aferente asistenței financiare nerambursabile</t>
  </si>
  <si>
    <t>Fonduri europene nerambursabile</t>
  </si>
  <si>
    <t>Sume aferente TVA</t>
  </si>
  <si>
    <t>Alocări de sume din PNRR aferente componentei împrumuturi</t>
  </si>
  <si>
    <t>Fonduri din împrumut rambursabil</t>
  </si>
  <si>
    <t>Venituri din vânzarea unor bunuri aparţinând domeniului privat al statului sau al unităţilor administrativ teritoriale</t>
  </si>
  <si>
    <t>Cheltuieli judiciare</t>
  </si>
  <si>
    <t>Proiecte cu finanțare din sumele aferente componentei de împrumut a PNRR</t>
  </si>
  <si>
    <t>Alocatii la si de la locul de munca</t>
  </si>
  <si>
    <t>Suport alimentar</t>
  </si>
  <si>
    <t>Proiecte cu finanțare din sumele reprezentând asistența financiară nerambursabilă aferentă PNRR</t>
  </si>
  <si>
    <t>PRSEDINTE SEDINTA C.L.</t>
  </si>
  <si>
    <t>Buget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</si>
</sst>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6">
    <font>
      <sz val="11"/>
      <color rgb="FF000000"/>
      <name val="Calibri"/>
      <charset val="134"/>
    </font>
    <font>
      <b/>
      <sz val="8"/>
      <color rgb="FF000000"/>
      <name val="Arial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charset val="1"/>
    </font>
    <font>
      <sz val="11"/>
      <color rgb="FF000000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wrapText="1"/>
    </xf>
  </cellStyleXfs>
  <cellXfs count="1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7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8" xfId="1" applyBorder="1" applyAlignment="1">
      <alignment horizontal="center" wrapText="1"/>
    </xf>
    <xf numFmtId="0" fontId="8" fillId="0" borderId="9" xfId="1" applyFont="1" applyBorder="1" applyAlignment="1">
      <alignment horizontal="lef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0" fontId="5" fillId="0" borderId="10" xfId="1" applyBorder="1">
      <alignment wrapText="1"/>
    </xf>
    <xf numFmtId="0" fontId="5" fillId="0" borderId="9" xfId="1" applyBorder="1">
      <alignment wrapText="1"/>
    </xf>
    <xf numFmtId="0" fontId="9" fillId="0" borderId="11" xfId="1" applyFont="1" applyBorder="1" applyAlignment="1">
      <alignment horizontal="left" vertical="center" wrapText="1"/>
    </xf>
    <xf numFmtId="164" fontId="9" fillId="0" borderId="12" xfId="1" applyNumberFormat="1" applyFont="1" applyBorder="1" applyAlignment="1">
      <alignment horizontal="right" vertical="center" wrapText="1"/>
    </xf>
    <xf numFmtId="0" fontId="10" fillId="0" borderId="0" xfId="0" applyFont="1"/>
    <xf numFmtId="0" fontId="8" fillId="0" borderId="11" xfId="1" applyFont="1" applyBorder="1" applyAlignment="1">
      <alignment horizontal="lef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2" xfId="1" applyNumberFormat="1" applyFont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11" fillId="0" borderId="11" xfId="1" applyNumberFormat="1" applyFont="1" applyBorder="1" applyAlignment="1">
      <alignment horizontal="right" vertical="center" wrapText="1"/>
    </xf>
    <xf numFmtId="164" fontId="11" fillId="0" borderId="12" xfId="1" applyNumberFormat="1" applyFont="1" applyBorder="1" applyAlignment="1">
      <alignment horizontal="right" vertical="center" wrapText="1"/>
    </xf>
    <xf numFmtId="49" fontId="12" fillId="0" borderId="11" xfId="1" applyNumberFormat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5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0" xfId="0" applyFont="1"/>
    <xf numFmtId="164" fontId="1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center" wrapText="1"/>
    </xf>
    <xf numFmtId="0" fontId="13" fillId="0" borderId="14" xfId="0" applyFont="1" applyBorder="1"/>
    <xf numFmtId="164" fontId="21" fillId="0" borderId="11" xfId="1" applyNumberFormat="1" applyFont="1" applyBorder="1" applyAlignment="1">
      <alignment horizontal="right" vertical="center" wrapText="1"/>
    </xf>
    <xf numFmtId="164" fontId="21" fillId="0" borderId="12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0" fontId="22" fillId="0" borderId="0" xfId="0" applyFont="1"/>
    <xf numFmtId="0" fontId="5" fillId="0" borderId="8" xfId="1" applyBorder="1">
      <alignment wrapText="1"/>
    </xf>
    <xf numFmtId="164" fontId="8" fillId="0" borderId="15" xfId="1" applyNumberFormat="1" applyFont="1" applyBorder="1" applyAlignment="1">
      <alignment horizontal="right" vertical="center" wrapText="1"/>
    </xf>
    <xf numFmtId="164" fontId="9" fillId="0" borderId="9" xfId="1" applyNumberFormat="1" applyFont="1" applyBorder="1" applyAlignment="1">
      <alignment horizontal="right" vertical="center" wrapText="1"/>
    </xf>
    <xf numFmtId="164" fontId="9" fillId="0" borderId="16" xfId="1" applyNumberFormat="1" applyFont="1" applyBorder="1" applyAlignment="1">
      <alignment horizontal="right" vertical="center" wrapText="1"/>
    </xf>
    <xf numFmtId="164" fontId="8" fillId="0" borderId="17" xfId="1" applyNumberFormat="1" applyFont="1" applyBorder="1" applyAlignment="1">
      <alignment horizontal="right" vertical="center" wrapText="1"/>
    </xf>
    <xf numFmtId="164" fontId="21" fillId="0" borderId="1" xfId="1" applyNumberFormat="1" applyFont="1" applyBorder="1" applyAlignment="1">
      <alignment horizontal="right" vertical="center" wrapText="1"/>
    </xf>
    <xf numFmtId="164" fontId="21" fillId="0" borderId="15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164" fontId="15" fillId="0" borderId="0" xfId="0" applyNumberFormat="1" applyFont="1" applyAlignment="1">
      <alignment horizontal="right" vertical="center" wrapText="1"/>
    </xf>
    <xf numFmtId="17" fontId="23" fillId="0" borderId="0" xfId="0" applyNumberFormat="1" applyFont="1"/>
    <xf numFmtId="0" fontId="8" fillId="0" borderId="16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center" wrapText="1"/>
    </xf>
    <xf numFmtId="0" fontId="8" fillId="0" borderId="19" xfId="0" applyFont="1" applyBorder="1" applyAlignment="1">
      <alignment wrapText="1"/>
    </xf>
    <xf numFmtId="0" fontId="8" fillId="0" borderId="12" xfId="1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164" fontId="24" fillId="0" borderId="12" xfId="1" applyNumberFormat="1" applyFont="1" applyBorder="1" applyAlignment="1">
      <alignment horizontal="right" vertical="center" wrapText="1"/>
    </xf>
    <xf numFmtId="164" fontId="25" fillId="0" borderId="12" xfId="1" applyNumberFormat="1" applyFont="1" applyBorder="1" applyAlignment="1">
      <alignment horizontal="right" vertical="center" wrapText="1"/>
    </xf>
    <xf numFmtId="164" fontId="8" fillId="0" borderId="20" xfId="1" applyNumberFormat="1" applyFont="1" applyBorder="1" applyAlignment="1">
      <alignment horizontal="right" vertical="center" wrapText="1"/>
    </xf>
    <xf numFmtId="164" fontId="25" fillId="0" borderId="21" xfId="1" applyNumberFormat="1" applyFont="1" applyBorder="1" applyAlignment="1">
      <alignment horizontal="right" vertical="center" wrapText="1"/>
    </xf>
    <xf numFmtId="164" fontId="24" fillId="0" borderId="21" xfId="1" applyNumberFormat="1" applyFont="1" applyBorder="1" applyAlignment="1">
      <alignment horizontal="right" vertical="center" wrapText="1"/>
    </xf>
    <xf numFmtId="164" fontId="8" fillId="0" borderId="21" xfId="1" applyNumberFormat="1" applyFont="1" applyBorder="1" applyAlignment="1">
      <alignment horizontal="right" vertical="center" wrapText="1"/>
    </xf>
    <xf numFmtId="164" fontId="21" fillId="0" borderId="21" xfId="1" applyNumberFormat="1" applyFont="1" applyBorder="1" applyAlignment="1">
      <alignment horizontal="right" vertical="center" wrapText="1"/>
    </xf>
    <xf numFmtId="164" fontId="11" fillId="0" borderId="21" xfId="1" applyNumberFormat="1" applyFont="1" applyBorder="1" applyAlignment="1">
      <alignment horizontal="right" vertical="center" wrapText="1"/>
    </xf>
    <xf numFmtId="164" fontId="8" fillId="0" borderId="22" xfId="1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164" fontId="8" fillId="0" borderId="16" xfId="1" applyNumberFormat="1" applyFont="1" applyBorder="1" applyAlignment="1">
      <alignment horizontal="right" vertical="center" wrapText="1"/>
    </xf>
    <xf numFmtId="164" fontId="8" fillId="0" borderId="23" xfId="1" applyNumberFormat="1" applyFont="1" applyBorder="1" applyAlignment="1">
      <alignment horizontal="right" vertical="center" wrapText="1"/>
    </xf>
    <xf numFmtId="164" fontId="8" fillId="0" borderId="24" xfId="1" applyNumberFormat="1" applyFont="1" applyBorder="1" applyAlignment="1">
      <alignment horizontal="right" vertical="center" wrapText="1"/>
    </xf>
    <xf numFmtId="164" fontId="9" fillId="0" borderId="11" xfId="1" applyNumberFormat="1" applyFont="1" applyBorder="1" applyAlignment="1">
      <alignment horizontal="right" vertical="center" wrapText="1"/>
    </xf>
    <xf numFmtId="164" fontId="9" fillId="0" borderId="21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3FA6-291D-4B35-B46E-F9FCCF1D9D03}">
  <dimension ref="A2:K109"/>
  <sheetViews>
    <sheetView topLeftCell="A25" zoomScale="112" zoomScaleNormal="112" workbookViewId="0">
      <selection activeCell="I7" sqref="I7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9.42578125" customWidth="1"/>
    <col min="6" max="6" width="9.140625" customWidth="1"/>
    <col min="7" max="7" width="9" customWidth="1"/>
    <col min="8" max="8" width="9.140625" customWidth="1"/>
    <col min="9" max="1025" width="9" customWidth="1"/>
  </cols>
  <sheetData>
    <row r="2" spans="1:11">
      <c r="A2" s="69" t="s">
        <v>0</v>
      </c>
    </row>
    <row r="3" spans="1:11" ht="18.75">
      <c r="A3" s="69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102" t="s">
        <v>366</v>
      </c>
      <c r="D4" s="102"/>
      <c r="E4" s="102"/>
      <c r="F4" s="102"/>
      <c r="G4" s="102"/>
      <c r="H4" s="102"/>
      <c r="I4" s="102"/>
      <c r="J4" s="102"/>
      <c r="K4" s="102"/>
    </row>
    <row r="5" spans="1:11" ht="15.75" thickBot="1">
      <c r="B5" s="3" t="s">
        <v>2</v>
      </c>
      <c r="E5" s="80" t="s">
        <v>365</v>
      </c>
      <c r="G5" s="4"/>
    </row>
    <row r="6" spans="1:11" ht="15.75" customHeight="1" thickBot="1">
      <c r="A6" s="103" t="s">
        <v>3</v>
      </c>
      <c r="B6" s="103" t="s">
        <v>4</v>
      </c>
      <c r="C6" s="103" t="s">
        <v>357</v>
      </c>
      <c r="D6" s="103"/>
      <c r="E6" s="103"/>
      <c r="F6" s="103" t="s">
        <v>6</v>
      </c>
      <c r="G6" s="103"/>
      <c r="H6" s="103"/>
      <c r="I6" s="104" t="s">
        <v>7</v>
      </c>
      <c r="J6" s="104"/>
      <c r="K6" s="104"/>
    </row>
    <row r="7" spans="1:11" ht="90.75" customHeight="1" thickBot="1">
      <c r="A7" s="103"/>
      <c r="B7" s="103"/>
      <c r="C7" s="5" t="s">
        <v>8</v>
      </c>
      <c r="D7" s="6" t="s">
        <v>9</v>
      </c>
      <c r="E7" s="7" t="s">
        <v>10</v>
      </c>
      <c r="F7" s="7" t="s">
        <v>11</v>
      </c>
      <c r="G7" s="5" t="s">
        <v>12</v>
      </c>
      <c r="H7" s="5" t="s">
        <v>13</v>
      </c>
      <c r="I7" s="8">
        <v>2026</v>
      </c>
      <c r="J7" s="9">
        <v>2027</v>
      </c>
      <c r="K7" s="10">
        <v>2028</v>
      </c>
    </row>
    <row r="8" spans="1:11" ht="24.75" customHeight="1" thickBot="1">
      <c r="A8" s="11" t="s">
        <v>14</v>
      </c>
      <c r="B8" s="12" t="s">
        <v>15</v>
      </c>
      <c r="C8" s="12" t="s">
        <v>16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 thickBot="1">
      <c r="A9" s="17"/>
      <c r="B9" s="17" t="s">
        <v>17</v>
      </c>
      <c r="C9" s="18"/>
      <c r="D9" s="18"/>
      <c r="E9" s="18"/>
      <c r="F9" s="19"/>
      <c r="G9" s="18"/>
      <c r="H9" s="18"/>
      <c r="I9" s="20"/>
      <c r="J9" s="21"/>
      <c r="K9" s="70"/>
    </row>
    <row r="10" spans="1:11" s="24" customFormat="1" ht="15" customHeight="1">
      <c r="A10" s="22">
        <v>102</v>
      </c>
      <c r="B10" s="22" t="s">
        <v>18</v>
      </c>
      <c r="C10" s="23">
        <f>C12+C78+C70+C100+C74+C80</f>
        <v>25367999.949999999</v>
      </c>
      <c r="D10" s="23"/>
      <c r="E10" s="23">
        <f t="shared" ref="E10:H10" si="0">E12+E78+E70+E100+E74+E80</f>
        <v>17652000</v>
      </c>
      <c r="F10" s="23">
        <f t="shared" si="0"/>
        <v>2855000</v>
      </c>
      <c r="G10" s="23">
        <f t="shared" si="0"/>
        <v>2509000</v>
      </c>
      <c r="H10" s="23">
        <f t="shared" si="0"/>
        <v>2352000</v>
      </c>
      <c r="I10" s="23">
        <f t="shared" ref="I10:K10" si="1">I12+I78+I70+I100+I74+I80</f>
        <v>9253000</v>
      </c>
      <c r="J10" s="23">
        <f t="shared" si="1"/>
        <v>9030000</v>
      </c>
      <c r="K10" s="72">
        <f t="shared" si="1"/>
        <v>9072000</v>
      </c>
    </row>
    <row r="11" spans="1:11" s="24" customFormat="1" ht="15" customHeight="1" thickBot="1">
      <c r="A11" s="22" t="s">
        <v>19</v>
      </c>
      <c r="B11" s="22" t="s">
        <v>20</v>
      </c>
      <c r="C11" s="23">
        <f>C23+C39+C46+C50+C57+C60+C63+C75+C67+C14</f>
        <v>7617751</v>
      </c>
      <c r="D11" s="23"/>
      <c r="E11" s="23">
        <f t="shared" ref="E11:K11" si="2">E23+E39+E46+E50+E57+E60+E63+E75+E67+E14</f>
        <v>2575001</v>
      </c>
      <c r="F11" s="23">
        <f t="shared" si="2"/>
        <v>1882190</v>
      </c>
      <c r="G11" s="23">
        <f t="shared" si="2"/>
        <v>1580500</v>
      </c>
      <c r="H11" s="23">
        <f t="shared" si="2"/>
        <v>1580060</v>
      </c>
      <c r="I11" s="23">
        <f t="shared" si="2"/>
        <v>6357760</v>
      </c>
      <c r="J11" s="23">
        <f t="shared" si="2"/>
        <v>6025650</v>
      </c>
      <c r="K11" s="73">
        <f t="shared" si="2"/>
        <v>5958470</v>
      </c>
    </row>
    <row r="12" spans="1:11" ht="15" customHeight="1">
      <c r="A12" s="25" t="s">
        <v>21</v>
      </c>
      <c r="B12" s="25" t="s">
        <v>22</v>
      </c>
      <c r="C12" s="26">
        <f>C13+C48</f>
        <v>11441501</v>
      </c>
      <c r="D12" s="26"/>
      <c r="E12" s="26">
        <f>E13+E48</f>
        <v>3765251</v>
      </c>
      <c r="F12" s="26">
        <f t="shared" ref="F12:K12" si="3">F13+F48</f>
        <v>2841750</v>
      </c>
      <c r="G12" s="26">
        <f t="shared" si="3"/>
        <v>2495750</v>
      </c>
      <c r="H12" s="26">
        <f t="shared" si="3"/>
        <v>2338750</v>
      </c>
      <c r="I12" s="26">
        <f t="shared" si="3"/>
        <v>9253000</v>
      </c>
      <c r="J12" s="26">
        <f t="shared" si="3"/>
        <v>9030000</v>
      </c>
      <c r="K12" s="71">
        <f t="shared" si="3"/>
        <v>9072000</v>
      </c>
    </row>
    <row r="13" spans="1:11" ht="15.75" customHeight="1">
      <c r="A13" s="25" t="s">
        <v>23</v>
      </c>
      <c r="B13" s="25" t="s">
        <v>24</v>
      </c>
      <c r="C13" s="26">
        <f>C14+C22+C33+C45</f>
        <v>10135750</v>
      </c>
      <c r="D13" s="26"/>
      <c r="E13" s="26">
        <f>E14+E22+E33+E45</f>
        <v>3289500</v>
      </c>
      <c r="F13" s="26">
        <f t="shared" ref="F13:K13" si="4">F14+F22+F33+F45</f>
        <v>2463810</v>
      </c>
      <c r="G13" s="26">
        <f t="shared" si="4"/>
        <v>2269500</v>
      </c>
      <c r="H13" s="26">
        <f t="shared" si="4"/>
        <v>2112940</v>
      </c>
      <c r="I13" s="26">
        <f t="shared" si="4"/>
        <v>7887240</v>
      </c>
      <c r="J13" s="26">
        <f t="shared" si="4"/>
        <v>8043350</v>
      </c>
      <c r="K13" s="26">
        <f t="shared" si="4"/>
        <v>8196530</v>
      </c>
    </row>
    <row r="14" spans="1:11" ht="23.25" customHeight="1">
      <c r="A14" s="25" t="s">
        <v>25</v>
      </c>
      <c r="B14" s="25" t="s">
        <v>26</v>
      </c>
      <c r="C14" s="26">
        <f>C15</f>
        <v>3812000</v>
      </c>
      <c r="D14" s="26"/>
      <c r="E14" s="26">
        <f>E15</f>
        <v>953750</v>
      </c>
      <c r="F14" s="26">
        <f t="shared" ref="F14:K14" si="5">F15</f>
        <v>952750</v>
      </c>
      <c r="G14" s="26">
        <f t="shared" si="5"/>
        <v>952750</v>
      </c>
      <c r="H14" s="26">
        <f t="shared" si="5"/>
        <v>952750</v>
      </c>
      <c r="I14" s="26">
        <f t="shared" si="5"/>
        <v>2644000</v>
      </c>
      <c r="J14" s="26">
        <f t="shared" si="5"/>
        <v>2691000</v>
      </c>
      <c r="K14" s="26">
        <f t="shared" si="5"/>
        <v>2735000</v>
      </c>
    </row>
    <row r="15" spans="1:11" ht="26.25" customHeight="1" thickBot="1">
      <c r="A15" s="25" t="s">
        <v>27</v>
      </c>
      <c r="B15" s="25" t="s">
        <v>28</v>
      </c>
      <c r="C15" s="26">
        <f>C16+C18</f>
        <v>3812000</v>
      </c>
      <c r="D15" s="26"/>
      <c r="E15" s="26">
        <f>E16+E18</f>
        <v>953750</v>
      </c>
      <c r="F15" s="26">
        <f t="shared" ref="F15:K15" si="6">F16+F18</f>
        <v>952750</v>
      </c>
      <c r="G15" s="26">
        <f t="shared" si="6"/>
        <v>952750</v>
      </c>
      <c r="H15" s="26">
        <f t="shared" si="6"/>
        <v>952750</v>
      </c>
      <c r="I15" s="26">
        <f t="shared" si="6"/>
        <v>2644000</v>
      </c>
      <c r="J15" s="26">
        <f t="shared" si="6"/>
        <v>2691000</v>
      </c>
      <c r="K15" s="74">
        <f t="shared" si="6"/>
        <v>2735000</v>
      </c>
    </row>
    <row r="16" spans="1:11" ht="15" customHeight="1" thickBot="1">
      <c r="A16" s="25" t="s">
        <v>29</v>
      </c>
      <c r="B16" s="25" t="s">
        <v>30</v>
      </c>
      <c r="C16" s="66">
        <f>C17</f>
        <v>85000</v>
      </c>
      <c r="D16" s="66"/>
      <c r="E16" s="66">
        <f t="shared" ref="E16:K16" si="7">E17</f>
        <v>22000</v>
      </c>
      <c r="F16" s="66">
        <f t="shared" si="7"/>
        <v>21000</v>
      </c>
      <c r="G16" s="66">
        <f>G17</f>
        <v>21000</v>
      </c>
      <c r="H16" s="66">
        <f t="shared" si="7"/>
        <v>21000</v>
      </c>
      <c r="I16" s="67">
        <f t="shared" si="7"/>
        <v>5000</v>
      </c>
      <c r="J16" s="67">
        <f t="shared" si="7"/>
        <v>5000</v>
      </c>
      <c r="K16" s="75">
        <f t="shared" si="7"/>
        <v>5000</v>
      </c>
    </row>
    <row r="17" spans="1:11" ht="25.5" customHeight="1">
      <c r="A17" s="25" t="s">
        <v>31</v>
      </c>
      <c r="B17" s="25" t="s">
        <v>32</v>
      </c>
      <c r="C17" s="26">
        <v>85000</v>
      </c>
      <c r="D17" s="26"/>
      <c r="E17" s="26">
        <v>22000</v>
      </c>
      <c r="F17" s="27">
        <v>21000</v>
      </c>
      <c r="G17" s="26">
        <v>21000</v>
      </c>
      <c r="H17" s="26">
        <v>21000</v>
      </c>
      <c r="I17" s="27">
        <v>5000</v>
      </c>
      <c r="J17" s="27">
        <v>5000</v>
      </c>
      <c r="K17" s="89">
        <v>5000</v>
      </c>
    </row>
    <row r="18" spans="1:11" ht="15" customHeight="1">
      <c r="A18" s="25" t="s">
        <v>33</v>
      </c>
      <c r="B18" s="25" t="s">
        <v>34</v>
      </c>
      <c r="C18" s="66">
        <f>C19+C20+C21</f>
        <v>3727000</v>
      </c>
      <c r="D18" s="66"/>
      <c r="E18" s="66">
        <f>E19+E20+E21</f>
        <v>931750</v>
      </c>
      <c r="F18" s="66">
        <f>F19+F20+F21</f>
        <v>931750</v>
      </c>
      <c r="G18" s="66">
        <f>G19+G20+G21</f>
        <v>931750</v>
      </c>
      <c r="H18" s="66">
        <f>H19+H20+H21</f>
        <v>931750</v>
      </c>
      <c r="I18" s="66">
        <f>I19+I20</f>
        <v>2639000</v>
      </c>
      <c r="J18" s="66">
        <f>J19+J20</f>
        <v>2686000</v>
      </c>
      <c r="K18" s="66">
        <f>K19+K20</f>
        <v>2730000</v>
      </c>
    </row>
    <row r="19" spans="1:11" ht="15" customHeight="1">
      <c r="A19" s="25" t="s">
        <v>35</v>
      </c>
      <c r="B19" s="25" t="s">
        <v>36</v>
      </c>
      <c r="C19" s="29">
        <v>2624000</v>
      </c>
      <c r="D19" s="26"/>
      <c r="E19" s="26">
        <v>656000</v>
      </c>
      <c r="F19" s="27">
        <v>656000</v>
      </c>
      <c r="G19" s="26">
        <v>656000</v>
      </c>
      <c r="H19" s="26">
        <v>656000</v>
      </c>
      <c r="I19" s="88">
        <v>1000000</v>
      </c>
      <c r="J19" s="88">
        <v>1000000</v>
      </c>
      <c r="K19" s="90">
        <v>1000000</v>
      </c>
    </row>
    <row r="20" spans="1:11" ht="24.75" customHeight="1">
      <c r="A20" s="25" t="s">
        <v>37</v>
      </c>
      <c r="B20" s="25" t="s">
        <v>38</v>
      </c>
      <c r="C20" s="29">
        <v>1103000</v>
      </c>
      <c r="D20" s="29"/>
      <c r="E20" s="29">
        <v>275750</v>
      </c>
      <c r="F20" s="30">
        <v>275750</v>
      </c>
      <c r="G20" s="29">
        <v>275750</v>
      </c>
      <c r="H20" s="29">
        <v>275750</v>
      </c>
      <c r="I20" s="87">
        <v>1639000</v>
      </c>
      <c r="J20" s="87">
        <v>1686000</v>
      </c>
      <c r="K20" s="91">
        <v>1730000</v>
      </c>
    </row>
    <row r="21" spans="1:11" ht="24.75" customHeight="1">
      <c r="A21" s="31" t="s">
        <v>39</v>
      </c>
      <c r="B21" s="32" t="s">
        <v>40</v>
      </c>
      <c r="C21" s="26">
        <v>0</v>
      </c>
      <c r="D21" s="26"/>
      <c r="E21" s="26"/>
      <c r="F21" s="27"/>
      <c r="G21" s="26"/>
      <c r="H21" s="26"/>
      <c r="I21" s="27"/>
      <c r="J21" s="27"/>
      <c r="K21" s="92"/>
    </row>
    <row r="22" spans="1:11" ht="16.5" customHeight="1">
      <c r="A22" s="25" t="s">
        <v>41</v>
      </c>
      <c r="B22" s="25" t="s">
        <v>42</v>
      </c>
      <c r="C22" s="26">
        <f>C23</f>
        <v>1982000</v>
      </c>
      <c r="D22" s="26"/>
      <c r="E22" s="26">
        <f t="shared" ref="E22:J22" si="8">E23</f>
        <v>1013000</v>
      </c>
      <c r="F22" s="26">
        <f t="shared" si="8"/>
        <v>423000</v>
      </c>
      <c r="G22" s="26">
        <f t="shared" si="8"/>
        <v>273000</v>
      </c>
      <c r="H22" s="26">
        <f t="shared" si="8"/>
        <v>273000</v>
      </c>
      <c r="I22" s="26">
        <f t="shared" si="8"/>
        <v>2205000</v>
      </c>
      <c r="J22" s="26">
        <f t="shared" si="8"/>
        <v>2205000</v>
      </c>
      <c r="K22" s="92">
        <f>J22</f>
        <v>2205000</v>
      </c>
    </row>
    <row r="23" spans="1:11" ht="17.25" customHeight="1">
      <c r="A23" s="25" t="s">
        <v>43</v>
      </c>
      <c r="B23" s="25" t="s">
        <v>44</v>
      </c>
      <c r="C23" s="66">
        <f>C24+C27+C31+C32</f>
        <v>1982000</v>
      </c>
      <c r="D23" s="66"/>
      <c r="E23" s="66">
        <f>E24+E27+E31+E32</f>
        <v>1013000</v>
      </c>
      <c r="F23" s="66">
        <f t="shared" ref="F23:K23" si="9">F24+F27+F31+F32</f>
        <v>423000</v>
      </c>
      <c r="G23" s="66">
        <f t="shared" si="9"/>
        <v>273000</v>
      </c>
      <c r="H23" s="66">
        <f t="shared" si="9"/>
        <v>273000</v>
      </c>
      <c r="I23" s="66">
        <f t="shared" si="9"/>
        <v>2205000</v>
      </c>
      <c r="J23" s="66">
        <f t="shared" si="9"/>
        <v>2205000</v>
      </c>
      <c r="K23" s="66">
        <f t="shared" si="9"/>
        <v>2205000</v>
      </c>
    </row>
    <row r="24" spans="1:11" ht="17.25" customHeight="1">
      <c r="A24" s="25" t="s">
        <v>45</v>
      </c>
      <c r="B24" s="25" t="s">
        <v>46</v>
      </c>
      <c r="C24" s="66">
        <f>C25+C26</f>
        <v>242000</v>
      </c>
      <c r="D24" s="66"/>
      <c r="E24" s="66">
        <f t="shared" ref="E24:J24" si="10">E25+E26</f>
        <v>65000</v>
      </c>
      <c r="F24" s="66">
        <f t="shared" si="10"/>
        <v>59000</v>
      </c>
      <c r="G24" s="66">
        <f t="shared" si="10"/>
        <v>59000</v>
      </c>
      <c r="H24" s="66">
        <f t="shared" si="10"/>
        <v>59000</v>
      </c>
      <c r="I24" s="67">
        <f t="shared" si="10"/>
        <v>500000</v>
      </c>
      <c r="J24" s="67">
        <f t="shared" si="10"/>
        <v>500000</v>
      </c>
      <c r="K24" s="93">
        <f>J24</f>
        <v>500000</v>
      </c>
    </row>
    <row r="25" spans="1:11" ht="15.75" customHeight="1">
      <c r="A25" s="25" t="s">
        <v>47</v>
      </c>
      <c r="B25" s="25" t="s">
        <v>48</v>
      </c>
      <c r="C25" s="29">
        <v>171000</v>
      </c>
      <c r="D25" s="26"/>
      <c r="E25" s="26">
        <v>45000</v>
      </c>
      <c r="F25" s="27">
        <v>42000</v>
      </c>
      <c r="G25" s="26">
        <v>42000</v>
      </c>
      <c r="H25" s="26">
        <v>42000</v>
      </c>
      <c r="I25" s="27">
        <v>200000</v>
      </c>
      <c r="J25" s="27">
        <v>200000</v>
      </c>
      <c r="K25" s="92">
        <f>J25</f>
        <v>200000</v>
      </c>
    </row>
    <row r="26" spans="1:11" ht="15" customHeight="1">
      <c r="A26" s="25" t="s">
        <v>49</v>
      </c>
      <c r="B26" s="25" t="s">
        <v>50</v>
      </c>
      <c r="C26" s="29">
        <v>71000</v>
      </c>
      <c r="D26" s="26"/>
      <c r="E26" s="26">
        <v>20000</v>
      </c>
      <c r="F26" s="27">
        <v>17000</v>
      </c>
      <c r="G26" s="26">
        <v>17000</v>
      </c>
      <c r="H26" s="26">
        <v>17000</v>
      </c>
      <c r="I26" s="27">
        <v>300000</v>
      </c>
      <c r="J26" s="27">
        <v>300000</v>
      </c>
      <c r="K26" s="92">
        <f>J26</f>
        <v>300000</v>
      </c>
    </row>
    <row r="27" spans="1:11" ht="15" customHeight="1">
      <c r="A27" s="25" t="s">
        <v>51</v>
      </c>
      <c r="B27" s="25" t="s">
        <v>52</v>
      </c>
      <c r="C27" s="66">
        <f>C28+C29+C30</f>
        <v>1692000</v>
      </c>
      <c r="D27" s="66"/>
      <c r="E27" s="66">
        <f t="shared" ref="E27:J27" si="11">E28+E29+E30</f>
        <v>936000</v>
      </c>
      <c r="F27" s="66">
        <f t="shared" si="11"/>
        <v>352000</v>
      </c>
      <c r="G27" s="66">
        <f t="shared" si="11"/>
        <v>202000</v>
      </c>
      <c r="H27" s="66">
        <f t="shared" si="11"/>
        <v>202000</v>
      </c>
      <c r="I27" s="66">
        <f t="shared" si="11"/>
        <v>1700000</v>
      </c>
      <c r="J27" s="66">
        <f t="shared" si="11"/>
        <v>1700000</v>
      </c>
      <c r="K27" s="93">
        <f>J27</f>
        <v>1700000</v>
      </c>
    </row>
    <row r="28" spans="1:11" ht="15" customHeight="1">
      <c r="A28" s="25" t="s">
        <v>53</v>
      </c>
      <c r="B28" s="25" t="s">
        <v>54</v>
      </c>
      <c r="C28" s="29">
        <v>294000</v>
      </c>
      <c r="D28" s="26"/>
      <c r="E28" s="26">
        <v>75000</v>
      </c>
      <c r="F28" s="27">
        <v>73000</v>
      </c>
      <c r="G28" s="26">
        <v>73000</v>
      </c>
      <c r="H28" s="26">
        <v>73000</v>
      </c>
      <c r="I28" s="27">
        <v>500000</v>
      </c>
      <c r="J28" s="27">
        <v>500000</v>
      </c>
      <c r="K28" s="92">
        <v>500000</v>
      </c>
    </row>
    <row r="29" spans="1:11" ht="15" customHeight="1">
      <c r="A29" s="25" t="s">
        <v>55</v>
      </c>
      <c r="B29" s="25" t="s">
        <v>56</v>
      </c>
      <c r="C29" s="29">
        <v>116000</v>
      </c>
      <c r="D29" s="26"/>
      <c r="E29" s="26">
        <v>29000</v>
      </c>
      <c r="F29" s="27">
        <v>29000</v>
      </c>
      <c r="G29" s="26">
        <v>29000</v>
      </c>
      <c r="H29" s="26">
        <v>29000</v>
      </c>
      <c r="I29" s="27">
        <v>200000</v>
      </c>
      <c r="J29" s="27">
        <v>200000</v>
      </c>
      <c r="K29" s="92">
        <v>200000</v>
      </c>
    </row>
    <row r="30" spans="1:11" ht="15" customHeight="1">
      <c r="A30" s="25" t="s">
        <v>57</v>
      </c>
      <c r="B30" s="25" t="s">
        <v>58</v>
      </c>
      <c r="C30" s="29">
        <v>1282000</v>
      </c>
      <c r="D30" s="26"/>
      <c r="E30" s="26">
        <v>832000</v>
      </c>
      <c r="F30" s="27">
        <v>250000</v>
      </c>
      <c r="G30" s="26">
        <v>100000</v>
      </c>
      <c r="H30" s="26">
        <v>100000</v>
      </c>
      <c r="I30" s="27">
        <v>1000000</v>
      </c>
      <c r="J30" s="27">
        <v>1000000</v>
      </c>
      <c r="K30" s="92">
        <v>1000000</v>
      </c>
    </row>
    <row r="31" spans="1:11" ht="15" customHeight="1">
      <c r="A31" s="25" t="s">
        <v>59</v>
      </c>
      <c r="B31" s="25" t="s">
        <v>60</v>
      </c>
      <c r="C31" s="29">
        <v>48000</v>
      </c>
      <c r="D31" s="26"/>
      <c r="E31" s="26">
        <v>12000</v>
      </c>
      <c r="F31" s="27">
        <v>12000</v>
      </c>
      <c r="G31" s="26">
        <v>12000</v>
      </c>
      <c r="H31" s="26">
        <v>12000</v>
      </c>
      <c r="I31" s="27">
        <v>5000</v>
      </c>
      <c r="J31" s="27">
        <v>5000</v>
      </c>
      <c r="K31" s="92">
        <f>J31</f>
        <v>5000</v>
      </c>
    </row>
    <row r="32" spans="1:11" ht="15" customHeight="1">
      <c r="A32" s="25">
        <v>70250</v>
      </c>
      <c r="B32" s="25" t="s">
        <v>61</v>
      </c>
      <c r="C32" s="26"/>
      <c r="D32" s="26"/>
      <c r="E32" s="26"/>
      <c r="F32" s="27"/>
      <c r="G32" s="26"/>
      <c r="H32" s="26"/>
      <c r="I32" s="27"/>
      <c r="J32" s="27"/>
      <c r="K32" s="92"/>
    </row>
    <row r="33" spans="1:11" ht="15" customHeight="1">
      <c r="A33" s="25" t="s">
        <v>62</v>
      </c>
      <c r="B33" s="25" t="s">
        <v>63</v>
      </c>
      <c r="C33" s="26">
        <f>C34+C38+C39</f>
        <v>4341750</v>
      </c>
      <c r="D33" s="26"/>
      <c r="E33" s="26">
        <f t="shared" ref="E33:K33" si="12">E34+E38+E39</f>
        <v>1322750</v>
      </c>
      <c r="F33" s="26">
        <f t="shared" si="12"/>
        <v>1088060</v>
      </c>
      <c r="G33" s="26">
        <f t="shared" si="12"/>
        <v>1043750</v>
      </c>
      <c r="H33" s="26">
        <f t="shared" si="12"/>
        <v>887190</v>
      </c>
      <c r="I33" s="26">
        <f t="shared" si="12"/>
        <v>3038240</v>
      </c>
      <c r="J33" s="26">
        <f t="shared" si="12"/>
        <v>3147350</v>
      </c>
      <c r="K33" s="26">
        <f t="shared" si="12"/>
        <v>3256530</v>
      </c>
    </row>
    <row r="34" spans="1:11" ht="15" customHeight="1">
      <c r="A34" s="25" t="s">
        <v>64</v>
      </c>
      <c r="B34" s="25" t="s">
        <v>65</v>
      </c>
      <c r="C34" s="66">
        <f>C35+C37+C36</f>
        <v>3823750</v>
      </c>
      <c r="D34" s="66"/>
      <c r="E34" s="66">
        <f>E35+E37+E36</f>
        <v>1190250</v>
      </c>
      <c r="F34" s="66">
        <f>F35+F37+F36</f>
        <v>959560</v>
      </c>
      <c r="G34" s="66">
        <f>G35+G37+G36</f>
        <v>915250</v>
      </c>
      <c r="H34" s="66">
        <f>H35+H37+H36</f>
        <v>758690</v>
      </c>
      <c r="I34" s="66">
        <f>I35+I37</f>
        <v>2895240</v>
      </c>
      <c r="J34" s="66">
        <f>J35+J37</f>
        <v>3004350</v>
      </c>
      <c r="K34" s="66">
        <f>K35+K37</f>
        <v>3113530</v>
      </c>
    </row>
    <row r="35" spans="1:11" ht="47.25" customHeight="1">
      <c r="A35" s="25" t="s">
        <v>66</v>
      </c>
      <c r="B35" s="25" t="s">
        <v>67</v>
      </c>
      <c r="C35" s="29">
        <v>3396750</v>
      </c>
      <c r="D35" s="29"/>
      <c r="E35" s="29">
        <v>1083500</v>
      </c>
      <c r="F35" s="29">
        <v>805840</v>
      </c>
      <c r="G35" s="29">
        <v>808500</v>
      </c>
      <c r="H35" s="29">
        <v>698910</v>
      </c>
      <c r="I35" s="30">
        <v>2023240</v>
      </c>
      <c r="J35" s="30">
        <v>2084350</v>
      </c>
      <c r="K35" s="94">
        <v>2146530</v>
      </c>
    </row>
    <row r="36" spans="1:11" ht="29.25" customHeight="1">
      <c r="A36" s="25">
        <v>110205</v>
      </c>
      <c r="B36" s="25" t="s">
        <v>68</v>
      </c>
      <c r="C36" s="26">
        <v>0</v>
      </c>
      <c r="D36" s="26"/>
      <c r="E36" s="26">
        <v>0</v>
      </c>
      <c r="F36" s="27">
        <v>0</v>
      </c>
      <c r="G36" s="26">
        <v>0</v>
      </c>
      <c r="H36" s="26">
        <v>0</v>
      </c>
      <c r="I36" s="27">
        <v>0</v>
      </c>
      <c r="J36" s="27">
        <v>0</v>
      </c>
      <c r="K36" s="92">
        <v>0</v>
      </c>
    </row>
    <row r="37" spans="1:11" ht="22.5" customHeight="1">
      <c r="A37" s="25" t="s">
        <v>69</v>
      </c>
      <c r="B37" s="25" t="s">
        <v>70</v>
      </c>
      <c r="C37" s="29">
        <v>427000</v>
      </c>
      <c r="D37" s="29"/>
      <c r="E37" s="29">
        <v>106750</v>
      </c>
      <c r="F37" s="30">
        <v>153720</v>
      </c>
      <c r="G37" s="29">
        <v>106750</v>
      </c>
      <c r="H37" s="29">
        <v>59780</v>
      </c>
      <c r="I37" s="30">
        <v>872000</v>
      </c>
      <c r="J37" s="30">
        <v>920000</v>
      </c>
      <c r="K37" s="94">
        <v>967000</v>
      </c>
    </row>
    <row r="38" spans="1:11" ht="22.5" customHeight="1">
      <c r="A38" s="25">
        <v>150200</v>
      </c>
      <c r="B38" s="25" t="s">
        <v>71</v>
      </c>
      <c r="C38" s="26"/>
      <c r="D38" s="26"/>
      <c r="E38" s="26"/>
      <c r="F38" s="27"/>
      <c r="G38" s="26"/>
      <c r="H38" s="26"/>
      <c r="I38" s="27"/>
      <c r="J38" s="27"/>
      <c r="K38" s="92"/>
    </row>
    <row r="39" spans="1:11" ht="24" customHeight="1">
      <c r="A39" s="25" t="s">
        <v>72</v>
      </c>
      <c r="B39" s="25" t="s">
        <v>73</v>
      </c>
      <c r="C39" s="66">
        <f>C40+C43+C44</f>
        <v>518000</v>
      </c>
      <c r="D39" s="66"/>
      <c r="E39" s="66">
        <f>E40+E43+E44</f>
        <v>132500</v>
      </c>
      <c r="F39" s="66">
        <f>F40+F43+F44</f>
        <v>128500</v>
      </c>
      <c r="G39" s="66">
        <f>G40+G43+G44</f>
        <v>128500</v>
      </c>
      <c r="H39" s="66">
        <f>H40+H43+H44</f>
        <v>128500</v>
      </c>
      <c r="I39" s="67">
        <v>143000</v>
      </c>
      <c r="J39" s="67">
        <v>143000</v>
      </c>
      <c r="K39" s="93">
        <f>J39</f>
        <v>143000</v>
      </c>
    </row>
    <row r="40" spans="1:11" ht="15" customHeight="1">
      <c r="A40" s="25" t="s">
        <v>74</v>
      </c>
      <c r="B40" s="25" t="s">
        <v>75</v>
      </c>
      <c r="C40" s="66">
        <f>C41+C42</f>
        <v>460000</v>
      </c>
      <c r="D40" s="66"/>
      <c r="E40" s="66">
        <f>E41+E42</f>
        <v>118000</v>
      </c>
      <c r="F40" s="66">
        <f>F41+F42</f>
        <v>114000</v>
      </c>
      <c r="G40" s="66">
        <f>G41+G42</f>
        <v>114000</v>
      </c>
      <c r="H40" s="66">
        <f>H41+H42</f>
        <v>114000</v>
      </c>
      <c r="I40" s="67">
        <v>134000</v>
      </c>
      <c r="J40" s="67">
        <v>134000</v>
      </c>
      <c r="K40" s="93">
        <f>J40</f>
        <v>134000</v>
      </c>
    </row>
    <row r="41" spans="1:11" ht="25.5" customHeight="1">
      <c r="A41" s="25" t="s">
        <v>76</v>
      </c>
      <c r="B41" s="25" t="s">
        <v>77</v>
      </c>
      <c r="C41" s="29">
        <v>358000</v>
      </c>
      <c r="D41" s="26"/>
      <c r="E41" s="26">
        <v>91000</v>
      </c>
      <c r="F41" s="27">
        <v>89000</v>
      </c>
      <c r="G41" s="26">
        <v>89000</v>
      </c>
      <c r="H41" s="26">
        <v>89000</v>
      </c>
      <c r="I41" s="27">
        <v>300000</v>
      </c>
      <c r="J41" s="27">
        <v>300000</v>
      </c>
      <c r="K41" s="92">
        <f>J41</f>
        <v>300000</v>
      </c>
    </row>
    <row r="42" spans="1:11" ht="22.5" customHeight="1">
      <c r="A42" s="25" t="s">
        <v>78</v>
      </c>
      <c r="B42" s="25" t="s">
        <v>79</v>
      </c>
      <c r="C42" s="29">
        <v>102000</v>
      </c>
      <c r="D42" s="26"/>
      <c r="E42" s="26">
        <v>27000</v>
      </c>
      <c r="F42" s="27">
        <v>25000</v>
      </c>
      <c r="G42" s="26">
        <v>25000</v>
      </c>
      <c r="H42" s="26">
        <v>25000</v>
      </c>
      <c r="I42" s="27">
        <v>49000</v>
      </c>
      <c r="J42" s="27">
        <v>49000</v>
      </c>
      <c r="K42" s="92">
        <f>J42</f>
        <v>49000</v>
      </c>
    </row>
    <row r="43" spans="1:11" ht="23.25" customHeight="1">
      <c r="A43" s="25" t="s">
        <v>80</v>
      </c>
      <c r="B43" s="25" t="s">
        <v>81</v>
      </c>
      <c r="C43" s="29">
        <v>19000</v>
      </c>
      <c r="D43" s="26"/>
      <c r="E43" s="26">
        <v>4750</v>
      </c>
      <c r="F43" s="27">
        <v>4750</v>
      </c>
      <c r="G43" s="26">
        <v>4750</v>
      </c>
      <c r="H43" s="26">
        <v>4750</v>
      </c>
      <c r="I43" s="27">
        <v>20000</v>
      </c>
      <c r="J43" s="27">
        <v>20000</v>
      </c>
      <c r="K43" s="92">
        <v>20000</v>
      </c>
    </row>
    <row r="44" spans="1:11" ht="22.5" customHeight="1">
      <c r="A44" s="25" t="s">
        <v>82</v>
      </c>
      <c r="B44" s="25" t="s">
        <v>83</v>
      </c>
      <c r="C44" s="26">
        <v>39000</v>
      </c>
      <c r="D44" s="26"/>
      <c r="E44" s="26">
        <v>9750</v>
      </c>
      <c r="F44" s="27">
        <v>9750</v>
      </c>
      <c r="G44" s="26">
        <v>9750</v>
      </c>
      <c r="H44" s="26">
        <v>9750</v>
      </c>
      <c r="I44" s="27">
        <v>8000</v>
      </c>
      <c r="J44" s="27">
        <v>8000</v>
      </c>
      <c r="K44" s="92">
        <f>J44</f>
        <v>8000</v>
      </c>
    </row>
    <row r="45" spans="1:11" ht="15" customHeight="1">
      <c r="A45" s="25" t="s">
        <v>84</v>
      </c>
      <c r="B45" s="25" t="s">
        <v>85</v>
      </c>
      <c r="C45" s="26">
        <f>C46</f>
        <v>0</v>
      </c>
      <c r="D45" s="26"/>
      <c r="E45" s="26">
        <f t="shared" ref="E45:H46" si="13">E46</f>
        <v>0</v>
      </c>
      <c r="F45" s="26">
        <f t="shared" si="13"/>
        <v>0</v>
      </c>
      <c r="G45" s="26">
        <f t="shared" si="13"/>
        <v>0</v>
      </c>
      <c r="H45" s="26">
        <f t="shared" si="13"/>
        <v>0</v>
      </c>
      <c r="I45" s="27">
        <f>C45</f>
        <v>0</v>
      </c>
      <c r="J45" s="27">
        <f>C45</f>
        <v>0</v>
      </c>
      <c r="K45" s="92">
        <f>J45</f>
        <v>0</v>
      </c>
    </row>
    <row r="46" spans="1:11" ht="15" customHeight="1">
      <c r="A46" s="25" t="s">
        <v>86</v>
      </c>
      <c r="B46" s="25" t="s">
        <v>87</v>
      </c>
      <c r="C46" s="26">
        <f>C47</f>
        <v>0</v>
      </c>
      <c r="D46" s="26"/>
      <c r="E46" s="26">
        <f t="shared" si="13"/>
        <v>0</v>
      </c>
      <c r="F46" s="26">
        <f t="shared" si="13"/>
        <v>0</v>
      </c>
      <c r="G46" s="26">
        <f t="shared" si="13"/>
        <v>0</v>
      </c>
      <c r="H46" s="26">
        <f t="shared" si="13"/>
        <v>0</v>
      </c>
      <c r="I46" s="27">
        <f>C46</f>
        <v>0</v>
      </c>
      <c r="J46" s="27">
        <f>C46</f>
        <v>0</v>
      </c>
      <c r="K46" s="92">
        <f>J46</f>
        <v>0</v>
      </c>
    </row>
    <row r="47" spans="1:11" ht="15" customHeight="1">
      <c r="A47" s="25" t="s">
        <v>88</v>
      </c>
      <c r="B47" s="25" t="s">
        <v>89</v>
      </c>
      <c r="C47" s="26">
        <f>E47+F47+G47+H47</f>
        <v>0</v>
      </c>
      <c r="D47" s="26"/>
      <c r="E47" s="26">
        <v>0</v>
      </c>
      <c r="F47" s="27">
        <v>0</v>
      </c>
      <c r="G47" s="26">
        <v>0</v>
      </c>
      <c r="H47" s="26">
        <v>0</v>
      </c>
      <c r="I47" s="27">
        <f>C47</f>
        <v>0</v>
      </c>
      <c r="J47" s="27">
        <f>C47</f>
        <v>0</v>
      </c>
      <c r="K47" s="92">
        <f>J47</f>
        <v>0</v>
      </c>
    </row>
    <row r="48" spans="1:11" ht="15" customHeight="1">
      <c r="A48" s="25" t="s">
        <v>90</v>
      </c>
      <c r="B48" s="25" t="s">
        <v>91</v>
      </c>
      <c r="C48" s="26">
        <f>C49+C56</f>
        <v>1305751</v>
      </c>
      <c r="D48" s="26"/>
      <c r="E48" s="26">
        <f t="shared" ref="E48:K48" si="14">E49+E56</f>
        <v>475751</v>
      </c>
      <c r="F48" s="26">
        <f t="shared" si="14"/>
        <v>377940</v>
      </c>
      <c r="G48" s="26">
        <f t="shared" si="14"/>
        <v>226250</v>
      </c>
      <c r="H48" s="26">
        <f t="shared" si="14"/>
        <v>225810</v>
      </c>
      <c r="I48" s="26">
        <f t="shared" si="14"/>
        <v>1365760</v>
      </c>
      <c r="J48" s="27">
        <f t="shared" si="14"/>
        <v>986650</v>
      </c>
      <c r="K48" s="92">
        <f t="shared" si="14"/>
        <v>875470</v>
      </c>
    </row>
    <row r="49" spans="1:11" ht="15" customHeight="1">
      <c r="A49" s="25" t="s">
        <v>92</v>
      </c>
      <c r="B49" s="25" t="s">
        <v>93</v>
      </c>
      <c r="C49" s="26">
        <f>C50</f>
        <v>299000</v>
      </c>
      <c r="D49" s="26"/>
      <c r="E49" s="26">
        <f t="shared" ref="E49:J49" si="15">E50</f>
        <v>74750</v>
      </c>
      <c r="F49" s="26">
        <f t="shared" si="15"/>
        <v>174750</v>
      </c>
      <c r="G49" s="26">
        <f t="shared" si="15"/>
        <v>24750</v>
      </c>
      <c r="H49" s="26">
        <f t="shared" si="15"/>
        <v>24750</v>
      </c>
      <c r="I49" s="27">
        <f t="shared" si="15"/>
        <v>256000</v>
      </c>
      <c r="J49" s="27">
        <f t="shared" si="15"/>
        <v>256000</v>
      </c>
      <c r="K49" s="92">
        <f>J49</f>
        <v>256000</v>
      </c>
    </row>
    <row r="50" spans="1:11" ht="15" customHeight="1">
      <c r="A50" s="25" t="s">
        <v>94</v>
      </c>
      <c r="B50" s="25" t="s">
        <v>95</v>
      </c>
      <c r="C50" s="66">
        <f>C51+C53</f>
        <v>299000</v>
      </c>
      <c r="D50" s="66"/>
      <c r="E50" s="66">
        <f t="shared" ref="E50:K50" si="16">E51+E53</f>
        <v>74750</v>
      </c>
      <c r="F50" s="66">
        <f t="shared" si="16"/>
        <v>174750</v>
      </c>
      <c r="G50" s="66">
        <f t="shared" si="16"/>
        <v>24750</v>
      </c>
      <c r="H50" s="66">
        <f t="shared" si="16"/>
        <v>24750</v>
      </c>
      <c r="I50" s="66">
        <f t="shared" si="16"/>
        <v>256000</v>
      </c>
      <c r="J50" s="66">
        <f t="shared" si="16"/>
        <v>256000</v>
      </c>
      <c r="K50" s="66">
        <f t="shared" si="16"/>
        <v>256000</v>
      </c>
    </row>
    <row r="51" spans="1:11" ht="15" customHeight="1">
      <c r="A51" s="25" t="s">
        <v>96</v>
      </c>
      <c r="B51" s="25" t="s">
        <v>97</v>
      </c>
      <c r="C51" s="26">
        <f>C52</f>
        <v>286000</v>
      </c>
      <c r="D51" s="26"/>
      <c r="E51" s="26">
        <f t="shared" ref="E51:J51" si="17">E52</f>
        <v>71500</v>
      </c>
      <c r="F51" s="26">
        <f t="shared" si="17"/>
        <v>171500</v>
      </c>
      <c r="G51" s="26">
        <f t="shared" si="17"/>
        <v>21500</v>
      </c>
      <c r="H51" s="26">
        <f t="shared" si="17"/>
        <v>21500</v>
      </c>
      <c r="I51" s="26">
        <f t="shared" si="17"/>
        <v>200000</v>
      </c>
      <c r="J51" s="26">
        <f t="shared" si="17"/>
        <v>200000</v>
      </c>
      <c r="K51" s="92">
        <f>J51</f>
        <v>200000</v>
      </c>
    </row>
    <row r="52" spans="1:11" ht="24.75" customHeight="1">
      <c r="A52" s="25" t="s">
        <v>98</v>
      </c>
      <c r="B52" s="25" t="s">
        <v>99</v>
      </c>
      <c r="C52" s="29">
        <v>286000</v>
      </c>
      <c r="D52" s="26"/>
      <c r="E52" s="26">
        <v>71500</v>
      </c>
      <c r="F52" s="27">
        <v>171500</v>
      </c>
      <c r="G52" s="26">
        <v>21500</v>
      </c>
      <c r="H52" s="26">
        <v>21500</v>
      </c>
      <c r="I52" s="27">
        <v>200000</v>
      </c>
      <c r="J52" s="27">
        <v>200000</v>
      </c>
      <c r="K52" s="92">
        <v>100000</v>
      </c>
    </row>
    <row r="53" spans="1:11" ht="15" customHeight="1">
      <c r="A53" s="25">
        <v>300250</v>
      </c>
      <c r="B53" s="25" t="s">
        <v>100</v>
      </c>
      <c r="C53" s="26">
        <v>13000</v>
      </c>
      <c r="D53" s="26"/>
      <c r="E53" s="26">
        <v>3250</v>
      </c>
      <c r="F53" s="26">
        <v>3250</v>
      </c>
      <c r="G53" s="26">
        <v>3250</v>
      </c>
      <c r="H53" s="26">
        <v>3250</v>
      </c>
      <c r="I53" s="27">
        <v>56000</v>
      </c>
      <c r="J53" s="27">
        <v>56000</v>
      </c>
      <c r="K53" s="92">
        <v>56000</v>
      </c>
    </row>
    <row r="54" spans="1:11" ht="23.25" customHeight="1">
      <c r="A54" s="25" t="s">
        <v>101</v>
      </c>
      <c r="B54" s="25" t="s">
        <v>102</v>
      </c>
      <c r="C54" s="26">
        <f>C55</f>
        <v>0</v>
      </c>
      <c r="D54" s="26"/>
      <c r="E54" s="26">
        <f>E55</f>
        <v>0</v>
      </c>
      <c r="F54" s="26">
        <f>F55</f>
        <v>0</v>
      </c>
      <c r="G54" s="26">
        <f>G55</f>
        <v>0</v>
      </c>
      <c r="H54" s="27">
        <v>0</v>
      </c>
      <c r="I54" s="27">
        <f>C54</f>
        <v>0</v>
      </c>
      <c r="J54" s="27">
        <f>C54</f>
        <v>0</v>
      </c>
      <c r="K54" s="92">
        <f>J54</f>
        <v>0</v>
      </c>
    </row>
    <row r="55" spans="1:11" ht="24" customHeight="1">
      <c r="A55" s="25" t="s">
        <v>103</v>
      </c>
      <c r="B55" s="25" t="s">
        <v>102</v>
      </c>
      <c r="C55" s="26">
        <v>0</v>
      </c>
      <c r="D55" s="26"/>
      <c r="E55" s="26">
        <v>0</v>
      </c>
      <c r="F55" s="27">
        <v>0</v>
      </c>
      <c r="G55" s="26">
        <v>0</v>
      </c>
      <c r="H55" s="26">
        <v>0</v>
      </c>
      <c r="I55" s="27">
        <f>C55</f>
        <v>0</v>
      </c>
      <c r="J55" s="27">
        <f>C55</f>
        <v>0</v>
      </c>
      <c r="K55" s="92">
        <f>J55</f>
        <v>0</v>
      </c>
    </row>
    <row r="56" spans="1:11" ht="15" customHeight="1">
      <c r="A56" s="25" t="s">
        <v>104</v>
      </c>
      <c r="B56" s="25" t="s">
        <v>105</v>
      </c>
      <c r="C56" s="27">
        <f>C57+C60+C63+C67+C70</f>
        <v>1006751</v>
      </c>
      <c r="D56" s="27"/>
      <c r="E56" s="27">
        <f t="shared" ref="E56:K56" si="18">E57+E60+E63+E67+E70</f>
        <v>401001</v>
      </c>
      <c r="F56" s="27">
        <f t="shared" si="18"/>
        <v>203190</v>
      </c>
      <c r="G56" s="27">
        <f t="shared" si="18"/>
        <v>201500</v>
      </c>
      <c r="H56" s="27">
        <f t="shared" si="18"/>
        <v>201060</v>
      </c>
      <c r="I56" s="27">
        <f t="shared" si="18"/>
        <v>1109760</v>
      </c>
      <c r="J56" s="27">
        <f t="shared" si="18"/>
        <v>730650</v>
      </c>
      <c r="K56" s="92">
        <f t="shared" si="18"/>
        <v>619470</v>
      </c>
    </row>
    <row r="57" spans="1:11" ht="15" customHeight="1">
      <c r="A57" s="25" t="s">
        <v>106</v>
      </c>
      <c r="B57" s="25" t="s">
        <v>107</v>
      </c>
      <c r="C57" s="26">
        <f>C58+C59</f>
        <v>57000</v>
      </c>
      <c r="D57" s="26"/>
      <c r="E57" s="26">
        <f>E58+E59</f>
        <v>14250</v>
      </c>
      <c r="F57" s="26">
        <f>F58+F59</f>
        <v>14250</v>
      </c>
      <c r="G57" s="26">
        <f>G58+G59</f>
        <v>14250</v>
      </c>
      <c r="H57" s="26">
        <f>H58+H59</f>
        <v>14250</v>
      </c>
      <c r="I57" s="27">
        <f>C57</f>
        <v>57000</v>
      </c>
      <c r="J57" s="27">
        <f>C57</f>
        <v>57000</v>
      </c>
      <c r="K57" s="92">
        <f>J57</f>
        <v>57000</v>
      </c>
    </row>
    <row r="58" spans="1:11" ht="15" customHeight="1">
      <c r="A58" s="25" t="s">
        <v>108</v>
      </c>
      <c r="B58" s="25" t="s">
        <v>109</v>
      </c>
      <c r="C58" s="26">
        <v>0</v>
      </c>
      <c r="D58" s="26"/>
      <c r="E58" s="26">
        <v>0</v>
      </c>
      <c r="F58" s="27">
        <v>0</v>
      </c>
      <c r="G58" s="26">
        <v>0</v>
      </c>
      <c r="H58" s="26">
        <v>0</v>
      </c>
      <c r="I58" s="27">
        <f>C58</f>
        <v>0</v>
      </c>
      <c r="J58" s="27">
        <f>C58</f>
        <v>0</v>
      </c>
      <c r="K58" s="92">
        <f>J58</f>
        <v>0</v>
      </c>
    </row>
    <row r="59" spans="1:11" ht="26.25" customHeight="1">
      <c r="A59" s="25">
        <v>330250</v>
      </c>
      <c r="B59" s="25" t="s">
        <v>368</v>
      </c>
      <c r="C59" s="26">
        <v>57000</v>
      </c>
      <c r="D59" s="26"/>
      <c r="E59" s="26">
        <v>14250</v>
      </c>
      <c r="F59" s="27">
        <v>14250</v>
      </c>
      <c r="G59" s="26">
        <v>14250</v>
      </c>
      <c r="H59" s="26">
        <v>14250</v>
      </c>
      <c r="I59" s="27">
        <f>C59</f>
        <v>57000</v>
      </c>
      <c r="J59" s="27">
        <f>C59</f>
        <v>57000</v>
      </c>
      <c r="K59" s="92">
        <f>J59</f>
        <v>57000</v>
      </c>
    </row>
    <row r="60" spans="1:11" ht="15" customHeight="1">
      <c r="A60" s="25" t="s">
        <v>110</v>
      </c>
      <c r="B60" s="25" t="s">
        <v>111</v>
      </c>
      <c r="C60" s="66">
        <f>SUM(C61:C62)</f>
        <v>31000</v>
      </c>
      <c r="D60" s="66"/>
      <c r="E60" s="66">
        <f>SUM(E61:E62)</f>
        <v>7750</v>
      </c>
      <c r="F60" s="66">
        <f>SUM(F61:F62)</f>
        <v>7750</v>
      </c>
      <c r="G60" s="66">
        <f>SUM(G61:G62)</f>
        <v>7750</v>
      </c>
      <c r="H60" s="66">
        <f>SUM(H61:H62)</f>
        <v>7750</v>
      </c>
      <c r="I60" s="67">
        <v>18000</v>
      </c>
      <c r="J60" s="68">
        <v>20000</v>
      </c>
      <c r="K60" s="93">
        <f>J61+J62</f>
        <v>12000</v>
      </c>
    </row>
    <row r="61" spans="1:11" ht="15" customHeight="1" thickBot="1">
      <c r="A61" s="25" t="s">
        <v>112</v>
      </c>
      <c r="B61" s="25" t="s">
        <v>113</v>
      </c>
      <c r="C61" s="26"/>
      <c r="D61" s="26"/>
      <c r="E61" s="26"/>
      <c r="F61" s="27"/>
      <c r="G61" s="26"/>
      <c r="H61" s="26">
        <v>0</v>
      </c>
      <c r="I61" s="27"/>
      <c r="J61" s="27"/>
      <c r="K61" s="95">
        <f>J61</f>
        <v>0</v>
      </c>
    </row>
    <row r="62" spans="1:11" ht="15" customHeight="1" thickBot="1">
      <c r="A62" s="25">
        <v>340250</v>
      </c>
      <c r="B62" s="25" t="s">
        <v>114</v>
      </c>
      <c r="C62" s="26">
        <v>31000</v>
      </c>
      <c r="D62" s="26"/>
      <c r="E62" s="26">
        <v>7750</v>
      </c>
      <c r="F62" s="27">
        <v>7750</v>
      </c>
      <c r="G62" s="26">
        <v>7750</v>
      </c>
      <c r="H62" s="26">
        <v>7750</v>
      </c>
      <c r="I62" s="27">
        <v>10000</v>
      </c>
      <c r="J62" s="27">
        <v>12000</v>
      </c>
      <c r="K62" s="77">
        <v>12000</v>
      </c>
    </row>
    <row r="63" spans="1:11" ht="15" customHeight="1">
      <c r="A63" s="25" t="s">
        <v>115</v>
      </c>
      <c r="B63" s="25" t="s">
        <v>116</v>
      </c>
      <c r="C63" s="66">
        <f>C64+C66</f>
        <v>220000</v>
      </c>
      <c r="D63" s="66"/>
      <c r="E63" s="66">
        <f>E64</f>
        <v>55000</v>
      </c>
      <c r="F63" s="66">
        <f>F64</f>
        <v>55000</v>
      </c>
      <c r="G63" s="66">
        <f>G64+G66</f>
        <v>55000</v>
      </c>
      <c r="H63" s="66">
        <f>H64+H66</f>
        <v>55000</v>
      </c>
      <c r="I63" s="66">
        <f>I64</f>
        <v>875000</v>
      </c>
      <c r="J63" s="66">
        <f>J64</f>
        <v>432000</v>
      </c>
      <c r="K63" s="76">
        <f>K64</f>
        <v>111000</v>
      </c>
    </row>
    <row r="64" spans="1:11" ht="24" customHeight="1">
      <c r="A64" s="25" t="s">
        <v>117</v>
      </c>
      <c r="B64" s="25" t="s">
        <v>118</v>
      </c>
      <c r="C64" s="26">
        <f>C65</f>
        <v>220000</v>
      </c>
      <c r="D64" s="26"/>
      <c r="E64" s="26">
        <f>E65</f>
        <v>55000</v>
      </c>
      <c r="F64" s="26">
        <f>F65</f>
        <v>55000</v>
      </c>
      <c r="G64" s="26">
        <f>G65</f>
        <v>55000</v>
      </c>
      <c r="H64" s="26">
        <f>H65</f>
        <v>55000</v>
      </c>
      <c r="I64" s="27">
        <v>875000</v>
      </c>
      <c r="J64" s="26">
        <f>J65</f>
        <v>432000</v>
      </c>
      <c r="K64" s="26">
        <f>K65</f>
        <v>111000</v>
      </c>
    </row>
    <row r="65" spans="1:11" ht="23.25" customHeight="1">
      <c r="A65" s="25" t="s">
        <v>119</v>
      </c>
      <c r="B65" s="25" t="s">
        <v>120</v>
      </c>
      <c r="C65" s="29">
        <v>220000</v>
      </c>
      <c r="D65" s="26"/>
      <c r="E65" s="26">
        <v>55000</v>
      </c>
      <c r="F65" s="27">
        <v>55000</v>
      </c>
      <c r="G65" s="26">
        <v>55000</v>
      </c>
      <c r="H65" s="27">
        <v>55000</v>
      </c>
      <c r="I65" s="27">
        <v>875000</v>
      </c>
      <c r="J65" s="27">
        <v>432000</v>
      </c>
      <c r="K65" s="92">
        <v>111000</v>
      </c>
    </row>
    <row r="66" spans="1:11" ht="23.25" customHeight="1">
      <c r="A66" s="25">
        <v>350202</v>
      </c>
      <c r="B66" s="25" t="s">
        <v>121</v>
      </c>
      <c r="C66" s="27">
        <v>0</v>
      </c>
      <c r="D66" s="27"/>
      <c r="E66" s="27">
        <v>0</v>
      </c>
      <c r="F66" s="27">
        <v>0</v>
      </c>
      <c r="G66" s="27">
        <v>0</v>
      </c>
      <c r="H66" s="26">
        <v>0</v>
      </c>
      <c r="I66" s="27">
        <f>C66</f>
        <v>0</v>
      </c>
      <c r="J66" s="27">
        <f>C66</f>
        <v>0</v>
      </c>
      <c r="K66" s="92">
        <f>J66</f>
        <v>0</v>
      </c>
    </row>
    <row r="67" spans="1:11" ht="15" customHeight="1">
      <c r="A67" s="25" t="s">
        <v>122</v>
      </c>
      <c r="B67" s="25" t="s">
        <v>123</v>
      </c>
      <c r="C67" s="67">
        <f t="shared" ref="C67:H67" si="19">C69</f>
        <v>698751</v>
      </c>
      <c r="D67" s="67"/>
      <c r="E67" s="67">
        <f t="shared" si="19"/>
        <v>324001</v>
      </c>
      <c r="F67" s="67">
        <f t="shared" si="19"/>
        <v>126190</v>
      </c>
      <c r="G67" s="67">
        <f t="shared" si="19"/>
        <v>124500</v>
      </c>
      <c r="H67" s="67">
        <f t="shared" si="19"/>
        <v>124060</v>
      </c>
      <c r="I67" s="67">
        <f>I68+I69</f>
        <v>159760</v>
      </c>
      <c r="J67" s="67">
        <f>J68+J69</f>
        <v>221650</v>
      </c>
      <c r="K67" s="93">
        <f>K68+K69</f>
        <v>439470</v>
      </c>
    </row>
    <row r="68" spans="1:11" ht="12.75" customHeight="1">
      <c r="A68" s="25" t="s">
        <v>124</v>
      </c>
      <c r="B68" s="25" t="s">
        <v>125</v>
      </c>
      <c r="C68" s="26"/>
      <c r="D68" s="26"/>
      <c r="E68" s="26"/>
      <c r="F68" s="27"/>
      <c r="G68" s="26"/>
      <c r="H68" s="27"/>
      <c r="I68" s="27">
        <f>C68</f>
        <v>0</v>
      </c>
      <c r="J68" s="27">
        <f>C68</f>
        <v>0</v>
      </c>
      <c r="K68" s="92">
        <f>J68</f>
        <v>0</v>
      </c>
    </row>
    <row r="69" spans="1:11" ht="13.5" customHeight="1">
      <c r="A69" s="25" t="s">
        <v>126</v>
      </c>
      <c r="B69" s="25" t="s">
        <v>127</v>
      </c>
      <c r="C69" s="29">
        <v>698751</v>
      </c>
      <c r="D69" s="26"/>
      <c r="E69" s="26">
        <v>324001</v>
      </c>
      <c r="F69" s="27">
        <v>126190</v>
      </c>
      <c r="G69" s="26">
        <v>124500</v>
      </c>
      <c r="H69" s="26">
        <v>124060</v>
      </c>
      <c r="I69" s="27">
        <v>159760</v>
      </c>
      <c r="J69" s="27">
        <v>221650</v>
      </c>
      <c r="K69" s="92">
        <v>439470</v>
      </c>
    </row>
    <row r="70" spans="1:11" ht="13.5" customHeight="1">
      <c r="A70" s="25" t="s">
        <v>128</v>
      </c>
      <c r="B70" s="25" t="s">
        <v>129</v>
      </c>
      <c r="C70" s="27">
        <f>C71+C72+C73</f>
        <v>0</v>
      </c>
      <c r="D70" s="27"/>
      <c r="E70" s="27">
        <f>E71+E72+E73</f>
        <v>0</v>
      </c>
      <c r="F70" s="27">
        <f>F71+F72+F73</f>
        <v>0</v>
      </c>
      <c r="G70" s="27">
        <f>G71+G72+G73</f>
        <v>0</v>
      </c>
      <c r="H70" s="26">
        <v>0</v>
      </c>
      <c r="I70" s="27">
        <v>0</v>
      </c>
      <c r="J70" s="27">
        <v>0</v>
      </c>
      <c r="K70" s="92">
        <f>J70</f>
        <v>0</v>
      </c>
    </row>
    <row r="71" spans="1:11" ht="15" customHeight="1">
      <c r="A71" s="25" t="s">
        <v>130</v>
      </c>
      <c r="B71" s="25" t="s">
        <v>131</v>
      </c>
      <c r="C71" s="26">
        <v>0</v>
      </c>
      <c r="D71" s="26"/>
      <c r="E71" s="26">
        <v>0</v>
      </c>
      <c r="F71" s="27">
        <v>0</v>
      </c>
      <c r="G71" s="26">
        <v>0</v>
      </c>
      <c r="H71" s="26">
        <v>0</v>
      </c>
      <c r="I71" s="27">
        <v>0</v>
      </c>
      <c r="J71" s="27">
        <v>0</v>
      </c>
      <c r="K71" s="92">
        <f>J71</f>
        <v>0</v>
      </c>
    </row>
    <row r="72" spans="1:11" ht="34.5" customHeight="1">
      <c r="A72" s="25" t="s">
        <v>132</v>
      </c>
      <c r="B72" s="25" t="s">
        <v>133</v>
      </c>
      <c r="C72" s="26">
        <v>0</v>
      </c>
      <c r="D72" s="26"/>
      <c r="E72" s="26">
        <v>0</v>
      </c>
      <c r="F72" s="27">
        <v>0</v>
      </c>
      <c r="G72" s="26">
        <v>0</v>
      </c>
      <c r="H72" s="27">
        <v>0</v>
      </c>
      <c r="I72" s="27">
        <v>0</v>
      </c>
      <c r="J72" s="27">
        <v>0</v>
      </c>
      <c r="K72" s="92">
        <f>J72</f>
        <v>0</v>
      </c>
    </row>
    <row r="73" spans="1:11" ht="14.25" customHeight="1">
      <c r="A73" s="25" t="s">
        <v>134</v>
      </c>
      <c r="B73" s="25" t="s">
        <v>135</v>
      </c>
      <c r="C73" s="26">
        <v>0</v>
      </c>
      <c r="D73" s="26"/>
      <c r="E73" s="26">
        <v>0</v>
      </c>
      <c r="F73" s="27">
        <v>0</v>
      </c>
      <c r="G73" s="26">
        <v>0</v>
      </c>
      <c r="H73" s="27">
        <v>0</v>
      </c>
      <c r="I73" s="27">
        <v>0</v>
      </c>
      <c r="J73" s="27">
        <v>0</v>
      </c>
      <c r="K73" s="92">
        <v>0</v>
      </c>
    </row>
    <row r="74" spans="1:11" ht="13.5" customHeight="1">
      <c r="A74" s="25" t="s">
        <v>136</v>
      </c>
      <c r="B74" s="25" t="s">
        <v>137</v>
      </c>
      <c r="C74" s="27">
        <f>C75</f>
        <v>0</v>
      </c>
      <c r="D74" s="27"/>
      <c r="E74" s="27">
        <f t="shared" ref="E74:H75" si="20">E75</f>
        <v>0</v>
      </c>
      <c r="F74" s="27">
        <f t="shared" si="20"/>
        <v>0</v>
      </c>
      <c r="G74" s="27">
        <f t="shared" si="20"/>
        <v>0</v>
      </c>
      <c r="H74" s="27">
        <v>0</v>
      </c>
      <c r="I74" s="27">
        <v>0</v>
      </c>
      <c r="J74" s="27">
        <v>0</v>
      </c>
      <c r="K74" s="92">
        <v>0</v>
      </c>
    </row>
    <row r="75" spans="1:11" ht="12" customHeight="1">
      <c r="A75" s="25" t="s">
        <v>138</v>
      </c>
      <c r="B75" s="25" t="s">
        <v>139</v>
      </c>
      <c r="C75" s="27">
        <f>C76</f>
        <v>0</v>
      </c>
      <c r="D75" s="27"/>
      <c r="E75" s="27">
        <f t="shared" si="20"/>
        <v>0</v>
      </c>
      <c r="F75" s="27">
        <f t="shared" si="20"/>
        <v>0</v>
      </c>
      <c r="G75" s="27">
        <f t="shared" si="20"/>
        <v>0</v>
      </c>
      <c r="H75" s="27">
        <f t="shared" si="20"/>
        <v>0</v>
      </c>
      <c r="I75" s="27">
        <v>0</v>
      </c>
      <c r="J75" s="27">
        <v>0</v>
      </c>
      <c r="K75" s="92">
        <v>0</v>
      </c>
    </row>
    <row r="76" spans="1:11" ht="13.5" customHeight="1">
      <c r="A76" s="25" t="s">
        <v>140</v>
      </c>
      <c r="B76" s="25" t="s">
        <v>141</v>
      </c>
      <c r="C76" s="26">
        <v>0</v>
      </c>
      <c r="D76" s="26"/>
      <c r="E76" s="26">
        <v>0</v>
      </c>
      <c r="F76" s="27">
        <v>0</v>
      </c>
      <c r="G76" s="26">
        <v>0</v>
      </c>
      <c r="H76" s="27">
        <v>0</v>
      </c>
      <c r="I76" s="27">
        <v>0</v>
      </c>
      <c r="J76" s="27">
        <v>0</v>
      </c>
      <c r="K76" s="92">
        <v>0</v>
      </c>
    </row>
    <row r="77" spans="1:11" ht="25.5" customHeight="1">
      <c r="A77" s="25">
        <v>390207</v>
      </c>
      <c r="B77" s="96" t="s">
        <v>374</v>
      </c>
      <c r="C77" s="27"/>
      <c r="D77" s="27"/>
      <c r="E77" s="27"/>
      <c r="F77" s="27"/>
      <c r="G77" s="27"/>
      <c r="H77" s="27"/>
      <c r="I77" s="27"/>
      <c r="J77" s="27"/>
      <c r="K77" s="92"/>
    </row>
    <row r="78" spans="1:11" ht="15" customHeight="1">
      <c r="A78" s="25" t="s">
        <v>142</v>
      </c>
      <c r="B78" s="25" t="s">
        <v>143</v>
      </c>
      <c r="C78" s="27">
        <f>C79</f>
        <v>13926498.949999999</v>
      </c>
      <c r="D78" s="27"/>
      <c r="E78" s="27">
        <f>E79</f>
        <v>13886749</v>
      </c>
      <c r="F78" s="27">
        <f t="shared" ref="F78:H78" si="21">F79</f>
        <v>13250</v>
      </c>
      <c r="G78" s="27">
        <f t="shared" si="21"/>
        <v>13250</v>
      </c>
      <c r="H78" s="27">
        <f t="shared" si="21"/>
        <v>13250</v>
      </c>
      <c r="I78" s="27">
        <v>0</v>
      </c>
      <c r="J78" s="27">
        <v>0</v>
      </c>
      <c r="K78" s="92">
        <v>0</v>
      </c>
    </row>
    <row r="79" spans="1:11" ht="23.25" customHeight="1">
      <c r="A79" s="25" t="s">
        <v>144</v>
      </c>
      <c r="B79" s="25" t="s">
        <v>145</v>
      </c>
      <c r="C79" s="27">
        <f>C83+C96</f>
        <v>13926498.949999999</v>
      </c>
      <c r="D79" s="27"/>
      <c r="E79" s="27">
        <f t="shared" ref="E79:H79" si="22">E83+E96</f>
        <v>13886749</v>
      </c>
      <c r="F79" s="27">
        <f t="shared" si="22"/>
        <v>13250</v>
      </c>
      <c r="G79" s="27">
        <f t="shared" si="22"/>
        <v>13250</v>
      </c>
      <c r="H79" s="27">
        <f t="shared" si="22"/>
        <v>13250</v>
      </c>
      <c r="I79" s="27">
        <v>0</v>
      </c>
      <c r="J79" s="27">
        <v>0</v>
      </c>
      <c r="K79" s="92">
        <v>0</v>
      </c>
    </row>
    <row r="80" spans="1:11" ht="12.75" customHeight="1">
      <c r="A80" s="25">
        <v>4002</v>
      </c>
      <c r="B80" s="25" t="s">
        <v>146</v>
      </c>
      <c r="C80" s="27">
        <f>C81+C82</f>
        <v>0</v>
      </c>
      <c r="D80" s="27"/>
      <c r="E80" s="27">
        <f>E81+E82</f>
        <v>0</v>
      </c>
      <c r="F80" s="27">
        <f>F81+F82</f>
        <v>0</v>
      </c>
      <c r="G80" s="27">
        <f>G81+G82</f>
        <v>0</v>
      </c>
      <c r="H80" s="27">
        <f>H81+H82</f>
        <v>0</v>
      </c>
      <c r="I80" s="27">
        <v>0</v>
      </c>
      <c r="J80" s="27">
        <v>0</v>
      </c>
      <c r="K80" s="92">
        <v>0</v>
      </c>
    </row>
    <row r="81" spans="1:11" ht="14.25" customHeight="1">
      <c r="A81" s="25">
        <v>400211</v>
      </c>
      <c r="B81" s="25" t="s">
        <v>147</v>
      </c>
      <c r="C81" s="27">
        <v>0</v>
      </c>
      <c r="D81" s="27"/>
      <c r="E81" s="27">
        <v>0</v>
      </c>
      <c r="F81" s="27">
        <v>0</v>
      </c>
      <c r="G81" s="27">
        <v>0</v>
      </c>
      <c r="H81" s="28">
        <v>0</v>
      </c>
      <c r="I81" s="27">
        <v>0</v>
      </c>
      <c r="J81" s="27">
        <v>0</v>
      </c>
      <c r="K81" s="92">
        <f>J81</f>
        <v>0</v>
      </c>
    </row>
    <row r="82" spans="1:11" ht="14.25" customHeight="1">
      <c r="A82" s="25">
        <v>400214</v>
      </c>
      <c r="B82" s="25" t="s">
        <v>148</v>
      </c>
      <c r="C82" s="27"/>
      <c r="D82" s="27"/>
      <c r="E82" s="27"/>
      <c r="F82" s="27"/>
      <c r="G82" s="28"/>
      <c r="H82" s="28"/>
      <c r="I82" s="33"/>
      <c r="J82" s="27"/>
      <c r="K82" s="92"/>
    </row>
    <row r="83" spans="1:11" ht="13.5" customHeight="1">
      <c r="A83" s="25" t="s">
        <v>149</v>
      </c>
      <c r="B83" s="25" t="s">
        <v>150</v>
      </c>
      <c r="C83" s="66">
        <f>C84+C85+C86+C87+C88+C89+C90+C93</f>
        <v>13926498.949999999</v>
      </c>
      <c r="D83" s="66"/>
      <c r="E83" s="66">
        <f t="shared" ref="E83:H83" si="23">E84+E85+E86+E87+E88+E89+E90+E93</f>
        <v>13886749</v>
      </c>
      <c r="F83" s="66">
        <f t="shared" si="23"/>
        <v>13250</v>
      </c>
      <c r="G83" s="66">
        <f t="shared" si="23"/>
        <v>13250</v>
      </c>
      <c r="H83" s="66">
        <f t="shared" si="23"/>
        <v>13250</v>
      </c>
      <c r="I83" s="100">
        <v>0</v>
      </c>
      <c r="J83" s="23">
        <v>0</v>
      </c>
      <c r="K83" s="101">
        <v>0</v>
      </c>
    </row>
    <row r="84" spans="1:11" ht="22.5" customHeight="1">
      <c r="A84" s="25" t="s">
        <v>151</v>
      </c>
      <c r="B84" s="25" t="s">
        <v>152</v>
      </c>
      <c r="C84" s="26">
        <v>0</v>
      </c>
      <c r="D84" s="26"/>
      <c r="E84" s="26">
        <v>0</v>
      </c>
      <c r="F84" s="27">
        <v>0</v>
      </c>
      <c r="G84" s="26">
        <v>0</v>
      </c>
      <c r="H84" s="26">
        <v>0</v>
      </c>
      <c r="I84" s="27">
        <f>C84</f>
        <v>0</v>
      </c>
      <c r="J84" s="27">
        <f>C84</f>
        <v>0</v>
      </c>
      <c r="K84" s="92">
        <f>J84</f>
        <v>0</v>
      </c>
    </row>
    <row r="85" spans="1:11" ht="14.25" customHeight="1">
      <c r="A85" s="25">
        <v>420234</v>
      </c>
      <c r="B85" s="25" t="s">
        <v>153</v>
      </c>
      <c r="C85" s="30">
        <v>22712</v>
      </c>
      <c r="D85" s="30"/>
      <c r="E85" s="30">
        <v>22712</v>
      </c>
      <c r="F85" s="30">
        <v>0</v>
      </c>
      <c r="G85" s="27">
        <v>0</v>
      </c>
      <c r="H85" s="27">
        <v>0</v>
      </c>
      <c r="I85" s="27">
        <v>0</v>
      </c>
      <c r="J85" s="27">
        <v>0</v>
      </c>
      <c r="K85" s="92">
        <v>0</v>
      </c>
    </row>
    <row r="86" spans="1:11" ht="14.25" customHeight="1">
      <c r="A86" s="25">
        <v>420241</v>
      </c>
      <c r="B86" s="25" t="s">
        <v>154</v>
      </c>
      <c r="C86" s="30">
        <v>53000</v>
      </c>
      <c r="D86" s="30"/>
      <c r="E86" s="30">
        <v>13250</v>
      </c>
      <c r="F86" s="30">
        <v>13250</v>
      </c>
      <c r="G86" s="27">
        <v>13250</v>
      </c>
      <c r="H86" s="27">
        <v>13250</v>
      </c>
      <c r="I86" s="27">
        <v>0</v>
      </c>
      <c r="J86" s="27">
        <v>0</v>
      </c>
      <c r="K86" s="92">
        <v>0</v>
      </c>
    </row>
    <row r="87" spans="1:11" ht="16.5" customHeight="1">
      <c r="A87" s="25">
        <v>420255</v>
      </c>
      <c r="B87" s="25" t="s">
        <v>155</v>
      </c>
      <c r="C87" s="27"/>
      <c r="D87" s="27"/>
      <c r="E87" s="27"/>
      <c r="F87" s="27"/>
      <c r="G87" s="27"/>
      <c r="H87" s="27"/>
      <c r="I87" s="27"/>
      <c r="J87" s="27"/>
      <c r="K87" s="92"/>
    </row>
    <row r="88" spans="1:11" ht="18" customHeight="1">
      <c r="A88" s="25">
        <v>420265</v>
      </c>
      <c r="B88" s="25" t="s">
        <v>156</v>
      </c>
      <c r="C88" s="27"/>
      <c r="D88" s="27"/>
      <c r="E88" s="27"/>
      <c r="F88" s="27"/>
      <c r="G88" s="27"/>
      <c r="H88" s="27"/>
      <c r="I88" s="27"/>
      <c r="J88" s="27"/>
      <c r="K88" s="92"/>
    </row>
    <row r="89" spans="1:11" ht="26.25" customHeight="1">
      <c r="A89" s="25">
        <v>420269</v>
      </c>
      <c r="B89" s="25" t="s">
        <v>157</v>
      </c>
      <c r="C89" s="27"/>
      <c r="D89" s="27"/>
      <c r="E89" s="27"/>
      <c r="F89" s="27"/>
      <c r="G89" s="27"/>
      <c r="H89" s="27"/>
      <c r="I89" s="27"/>
      <c r="J89" s="27"/>
      <c r="K89" s="92"/>
    </row>
    <row r="90" spans="1:11" ht="29.25" customHeight="1">
      <c r="A90" s="82">
        <v>420288</v>
      </c>
      <c r="B90" s="83" t="s">
        <v>369</v>
      </c>
      <c r="C90" s="23">
        <f>C91+C92</f>
        <v>878701.95</v>
      </c>
      <c r="D90" s="23"/>
      <c r="E90" s="23">
        <f>E91+E92</f>
        <v>878702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100">
        <v>0</v>
      </c>
    </row>
    <row r="91" spans="1:11" ht="15" customHeight="1">
      <c r="A91" s="82">
        <v>42028801</v>
      </c>
      <c r="B91" s="83" t="s">
        <v>370</v>
      </c>
      <c r="C91" s="26">
        <v>738405</v>
      </c>
      <c r="D91" s="27"/>
      <c r="E91" s="26">
        <v>738405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6">
        <v>0</v>
      </c>
    </row>
    <row r="92" spans="1:11" ht="13.5" customHeight="1">
      <c r="A92" s="82">
        <v>42028803</v>
      </c>
      <c r="B92" s="83" t="s">
        <v>371</v>
      </c>
      <c r="C92" s="26">
        <v>140296.95000000001</v>
      </c>
      <c r="D92" s="27"/>
      <c r="E92" s="26">
        <v>140297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6">
        <v>0</v>
      </c>
    </row>
    <row r="93" spans="1:11" ht="28.5" customHeight="1">
      <c r="A93" s="82">
        <v>420289</v>
      </c>
      <c r="B93" s="83" t="s">
        <v>372</v>
      </c>
      <c r="C93" s="23">
        <f>C94+C95</f>
        <v>12972085</v>
      </c>
      <c r="D93" s="23"/>
      <c r="E93" s="23">
        <f>E94+E95</f>
        <v>12972085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100">
        <v>0</v>
      </c>
    </row>
    <row r="94" spans="1:11" ht="17.25" customHeight="1">
      <c r="A94" s="82">
        <v>42028901</v>
      </c>
      <c r="B94" s="83" t="s">
        <v>373</v>
      </c>
      <c r="C94" s="26">
        <v>10900913</v>
      </c>
      <c r="D94" s="27"/>
      <c r="E94" s="26">
        <v>10900913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6">
        <v>0</v>
      </c>
    </row>
    <row r="95" spans="1:11" ht="13.5" customHeight="1">
      <c r="A95" s="84">
        <v>42028903</v>
      </c>
      <c r="B95" s="83" t="s">
        <v>371</v>
      </c>
      <c r="C95" s="26">
        <v>2071172</v>
      </c>
      <c r="D95" s="27"/>
      <c r="E95" s="26">
        <v>2071172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6">
        <v>0</v>
      </c>
    </row>
    <row r="96" spans="1:11" ht="15.75" customHeight="1">
      <c r="A96" s="25">
        <v>4302</v>
      </c>
      <c r="B96" s="25" t="s">
        <v>158</v>
      </c>
      <c r="C96" s="27">
        <f>C97+C98+C99</f>
        <v>0</v>
      </c>
      <c r="D96" s="27"/>
      <c r="E96" s="27">
        <f t="shared" ref="E96:H96" si="24">E97+E98+E99</f>
        <v>0</v>
      </c>
      <c r="F96" s="27">
        <v>0</v>
      </c>
      <c r="G96" s="27">
        <f t="shared" si="24"/>
        <v>0</v>
      </c>
      <c r="H96" s="27">
        <f t="shared" si="24"/>
        <v>0</v>
      </c>
      <c r="I96" s="27">
        <f>C96</f>
        <v>0</v>
      </c>
      <c r="J96" s="27">
        <f>C96</f>
        <v>0</v>
      </c>
      <c r="K96" s="92">
        <f>C96</f>
        <v>0</v>
      </c>
    </row>
    <row r="97" spans="1:11" ht="27" customHeight="1">
      <c r="A97" s="25">
        <v>430220</v>
      </c>
      <c r="B97" s="25" t="s">
        <v>362</v>
      </c>
      <c r="C97" s="27">
        <v>0</v>
      </c>
      <c r="D97" s="27"/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92">
        <v>0</v>
      </c>
    </row>
    <row r="98" spans="1:11" ht="34.5" customHeight="1">
      <c r="A98" s="25">
        <v>430234</v>
      </c>
      <c r="B98" s="25" t="s">
        <v>360</v>
      </c>
      <c r="C98" s="27"/>
      <c r="D98" s="27"/>
      <c r="E98" s="27"/>
      <c r="F98" s="27"/>
      <c r="G98" s="27"/>
      <c r="H98" s="27"/>
      <c r="I98" s="27"/>
      <c r="J98" s="27"/>
      <c r="K98" s="92"/>
    </row>
    <row r="99" spans="1:11" ht="37.5" customHeight="1">
      <c r="A99" s="25">
        <v>430244</v>
      </c>
      <c r="B99" s="25" t="s">
        <v>361</v>
      </c>
      <c r="C99" s="27">
        <v>0</v>
      </c>
      <c r="D99" s="27"/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92">
        <v>0</v>
      </c>
    </row>
    <row r="100" spans="1:11">
      <c r="A100" s="25">
        <v>4502</v>
      </c>
      <c r="B100" s="25" t="s">
        <v>159</v>
      </c>
      <c r="C100" s="67">
        <f>C101+C102+C103</f>
        <v>0</v>
      </c>
      <c r="D100" s="67"/>
      <c r="E100" s="67">
        <f>E101+E102+E103</f>
        <v>0</v>
      </c>
      <c r="F100" s="67">
        <f>F101+F102+F103</f>
        <v>0</v>
      </c>
      <c r="G100" s="67">
        <f>G101+G102+G103</f>
        <v>0</v>
      </c>
      <c r="H100" s="67">
        <f>H101+H102+H103</f>
        <v>0</v>
      </c>
      <c r="I100" s="67">
        <v>0</v>
      </c>
      <c r="J100" s="67">
        <v>0</v>
      </c>
      <c r="K100" s="93">
        <v>0</v>
      </c>
    </row>
    <row r="101" spans="1:11">
      <c r="A101" s="25">
        <v>45024801</v>
      </c>
      <c r="B101" s="25" t="s">
        <v>160</v>
      </c>
      <c r="C101" s="27">
        <v>0</v>
      </c>
      <c r="D101" s="27"/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92">
        <v>0</v>
      </c>
    </row>
    <row r="102" spans="1:11" ht="15.75" customHeight="1">
      <c r="A102" s="25">
        <v>45024802</v>
      </c>
      <c r="B102" s="25" t="s">
        <v>161</v>
      </c>
      <c r="C102" s="26">
        <v>0</v>
      </c>
      <c r="D102" s="26"/>
      <c r="E102" s="26">
        <v>0</v>
      </c>
      <c r="F102" s="26">
        <v>0</v>
      </c>
      <c r="G102" s="26">
        <v>0</v>
      </c>
      <c r="H102" s="26">
        <v>0</v>
      </c>
      <c r="I102" s="27">
        <v>0</v>
      </c>
      <c r="J102" s="27">
        <v>0</v>
      </c>
      <c r="K102" s="92">
        <v>0</v>
      </c>
    </row>
    <row r="103" spans="1:11" ht="15.75" customHeight="1" thickBot="1">
      <c r="A103" s="81">
        <v>45024803</v>
      </c>
      <c r="B103" s="81" t="s">
        <v>162</v>
      </c>
      <c r="C103" s="97">
        <v>0</v>
      </c>
      <c r="D103" s="97"/>
      <c r="E103" s="97">
        <v>0</v>
      </c>
      <c r="F103" s="98">
        <v>0</v>
      </c>
      <c r="G103" s="97">
        <v>0</v>
      </c>
      <c r="H103" s="98">
        <v>0</v>
      </c>
      <c r="I103" s="98">
        <v>0</v>
      </c>
      <c r="J103" s="98">
        <v>0</v>
      </c>
      <c r="K103" s="99">
        <v>0</v>
      </c>
    </row>
    <row r="109" spans="1:11" ht="17.25" customHeight="1"/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EDFE-E5FF-401C-BD9B-950924176F6F}">
  <dimension ref="A1:AMK341"/>
  <sheetViews>
    <sheetView tabSelected="1" topLeftCell="A10" zoomScale="98" zoomScaleNormal="98" workbookViewId="0">
      <selection activeCell="E6" sqref="E6"/>
    </sheetView>
  </sheetViews>
  <sheetFormatPr defaultRowHeight="15"/>
  <cols>
    <col min="1" max="1" width="9.140625" style="34" customWidth="1"/>
    <col min="2" max="2" width="34.5703125" style="34" customWidth="1"/>
    <col min="3" max="3" width="12.42578125" style="34" customWidth="1"/>
    <col min="4" max="4" width="10.28515625" style="34" customWidth="1"/>
    <col min="5" max="5" width="11.7109375" style="34" customWidth="1"/>
    <col min="6" max="7" width="11.42578125" style="34" customWidth="1"/>
    <col min="8" max="8" width="11" style="34" customWidth="1"/>
    <col min="9" max="10" width="10.28515625" style="34" customWidth="1"/>
    <col min="11" max="11" width="11.140625" style="34" customWidth="1"/>
    <col min="12" max="1025" width="9.140625" style="34" customWidth="1"/>
  </cols>
  <sheetData>
    <row r="1" spans="1:11">
      <c r="A1" s="35"/>
      <c r="B1" s="1" t="s">
        <v>0</v>
      </c>
    </row>
    <row r="2" spans="1:11" ht="11.25" customHeight="1">
      <c r="A2" s="35"/>
      <c r="B2" s="1" t="s">
        <v>163</v>
      </c>
    </row>
    <row r="3" spans="1:11" ht="15.75" customHeight="1">
      <c r="A3" s="105" t="s">
        <v>3</v>
      </c>
      <c r="B3" s="105" t="s">
        <v>4</v>
      </c>
      <c r="C3" s="105" t="s">
        <v>5</v>
      </c>
      <c r="D3" s="105"/>
      <c r="E3" s="105"/>
      <c r="F3" s="106" t="s">
        <v>367</v>
      </c>
      <c r="G3" s="106"/>
      <c r="H3" s="106"/>
      <c r="I3" s="107" t="s">
        <v>164</v>
      </c>
      <c r="J3" s="107"/>
      <c r="K3" s="107"/>
    </row>
    <row r="4" spans="1:11" ht="90.75" customHeight="1">
      <c r="A4" s="105"/>
      <c r="B4" s="105"/>
      <c r="C4" s="36" t="s">
        <v>381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37">
        <v>2026</v>
      </c>
      <c r="J4" s="37">
        <v>2027</v>
      </c>
      <c r="K4" s="37">
        <v>2028</v>
      </c>
    </row>
    <row r="5" spans="1:11" ht="17.25" customHeight="1">
      <c r="A5" s="38" t="s">
        <v>14</v>
      </c>
      <c r="B5" s="39" t="s">
        <v>15</v>
      </c>
      <c r="C5" s="39" t="s">
        <v>165</v>
      </c>
      <c r="D5" s="39"/>
      <c r="E5" s="39">
        <v>2</v>
      </c>
      <c r="F5" s="39">
        <v>3</v>
      </c>
      <c r="G5" s="39">
        <v>4</v>
      </c>
      <c r="H5" s="39">
        <v>5</v>
      </c>
      <c r="I5" s="40">
        <v>7</v>
      </c>
      <c r="J5" s="40">
        <v>8</v>
      </c>
      <c r="K5" s="40">
        <v>9</v>
      </c>
    </row>
    <row r="6" spans="1:11" s="45" customFormat="1" ht="17.25" customHeight="1">
      <c r="A6" s="41">
        <v>4902</v>
      </c>
      <c r="B6" s="42" t="s">
        <v>166</v>
      </c>
      <c r="C6" s="43">
        <f>C7+C57+C92+C99+C152+C181+C238+C261+C312</f>
        <v>26528000</v>
      </c>
      <c r="D6" s="44"/>
      <c r="E6" s="43">
        <f>E7+E57+E92+E99+E152+E181+E238+E261+E312</f>
        <v>18812000</v>
      </c>
      <c r="F6" s="43">
        <f t="shared" ref="F6:H6" si="0">F7+F57+F92+F99+F152+F181+F238+F261+F312</f>
        <v>2855000</v>
      </c>
      <c r="G6" s="43">
        <f t="shared" si="0"/>
        <v>2509000</v>
      </c>
      <c r="H6" s="43">
        <f t="shared" si="0"/>
        <v>2352000</v>
      </c>
      <c r="I6" s="43">
        <f>I7+I57+I92+I99+I152+I181+I238+I261+I312</f>
        <v>9253000</v>
      </c>
      <c r="J6" s="43">
        <f>J7+J57+J92+J99+J152+J181+J238+J261+J312</f>
        <v>9030000</v>
      </c>
      <c r="K6" s="43">
        <f>K7+K57+K92+K99+K152+K181+K238+K261+K312</f>
        <v>9072000</v>
      </c>
    </row>
    <row r="7" spans="1:11" s="48" customFormat="1" ht="15.75" customHeight="1">
      <c r="A7" s="46" t="s">
        <v>167</v>
      </c>
      <c r="B7" s="46" t="s">
        <v>168</v>
      </c>
      <c r="C7" s="47">
        <f>C8+C50+C47+C56</f>
        <v>6207483</v>
      </c>
      <c r="D7" s="47"/>
      <c r="E7" s="47">
        <f>E8+E50+E47+E56</f>
        <v>3572889</v>
      </c>
      <c r="F7" s="47">
        <f>F8+F50+F47+F56</f>
        <v>878068</v>
      </c>
      <c r="G7" s="47">
        <f>G8+G50+G47+G56</f>
        <v>852468</v>
      </c>
      <c r="H7" s="47">
        <f>H8+H50+H47+H56</f>
        <v>904068</v>
      </c>
      <c r="I7" s="47">
        <f t="shared" ref="I7:K7" si="1">I8+I50+I47+I56</f>
        <v>3370000</v>
      </c>
      <c r="J7" s="47">
        <f t="shared" si="1"/>
        <v>3370000</v>
      </c>
      <c r="K7" s="47">
        <f t="shared" si="1"/>
        <v>3370000</v>
      </c>
    </row>
    <row r="8" spans="1:11" s="52" customFormat="1" ht="15.75" customHeight="1">
      <c r="A8" s="49" t="s">
        <v>169</v>
      </c>
      <c r="B8" s="49" t="s">
        <v>170</v>
      </c>
      <c r="C8" s="50">
        <f>C9+C22+C46</f>
        <v>3707594</v>
      </c>
      <c r="D8" s="50"/>
      <c r="E8" s="50">
        <f>E9+E22+E46</f>
        <v>1073000</v>
      </c>
      <c r="F8" s="50">
        <f t="shared" ref="F8:H8" si="2">F9+F22+F46</f>
        <v>878068</v>
      </c>
      <c r="G8" s="50">
        <f t="shared" si="2"/>
        <v>852468</v>
      </c>
      <c r="H8" s="50">
        <f t="shared" si="2"/>
        <v>904068</v>
      </c>
      <c r="I8" s="50">
        <f>I9+I22</f>
        <v>3370000</v>
      </c>
      <c r="J8" s="51">
        <f>J9+J22</f>
        <v>3370000</v>
      </c>
      <c r="K8" s="51">
        <f>J8</f>
        <v>3370000</v>
      </c>
    </row>
    <row r="9" spans="1:11" s="52" customFormat="1" ht="15.75" customHeight="1">
      <c r="A9" s="49" t="s">
        <v>171</v>
      </c>
      <c r="B9" s="49" t="s">
        <v>172</v>
      </c>
      <c r="C9" s="50">
        <f>C10+C13+C15</f>
        <v>3141594</v>
      </c>
      <c r="D9" s="50"/>
      <c r="E9" s="50">
        <f>E10+E13+E15</f>
        <v>861000</v>
      </c>
      <c r="F9" s="50">
        <f>F10+F13+F15</f>
        <v>732068</v>
      </c>
      <c r="G9" s="50">
        <f>G10+G13+G15</f>
        <v>728468</v>
      </c>
      <c r="H9" s="50">
        <f t="shared" ref="H9:K9" si="3">H10+H15</f>
        <v>820068</v>
      </c>
      <c r="I9" s="50">
        <f t="shared" si="3"/>
        <v>2666000</v>
      </c>
      <c r="J9" s="50">
        <f t="shared" si="3"/>
        <v>2666000</v>
      </c>
      <c r="K9" s="50">
        <f t="shared" si="3"/>
        <v>2666000</v>
      </c>
    </row>
    <row r="10" spans="1:11" s="52" customFormat="1" ht="15.75" customHeight="1">
      <c r="A10" s="53" t="s">
        <v>173</v>
      </c>
      <c r="B10" s="53" t="s">
        <v>174</v>
      </c>
      <c r="C10" s="54">
        <f>C11+C12</f>
        <v>3081594</v>
      </c>
      <c r="D10" s="54"/>
      <c r="E10" s="54">
        <f t="shared" ref="E10:H10" si="4">E11+E12</f>
        <v>845000</v>
      </c>
      <c r="F10" s="54">
        <f t="shared" si="4"/>
        <v>716068</v>
      </c>
      <c r="G10" s="54">
        <f t="shared" si="4"/>
        <v>714468</v>
      </c>
      <c r="H10" s="54">
        <f t="shared" si="4"/>
        <v>806068</v>
      </c>
      <c r="I10" s="54">
        <f t="shared" ref="I10:K10" si="5">I11+I12</f>
        <v>2610000</v>
      </c>
      <c r="J10" s="54">
        <f t="shared" si="5"/>
        <v>2610000</v>
      </c>
      <c r="K10" s="54">
        <f t="shared" si="5"/>
        <v>2610000</v>
      </c>
    </row>
    <row r="11" spans="1:11" s="52" customFormat="1" ht="15.75" customHeight="1">
      <c r="A11" s="53" t="s">
        <v>175</v>
      </c>
      <c r="B11" s="53" t="s">
        <v>176</v>
      </c>
      <c r="C11" s="54">
        <v>2901594</v>
      </c>
      <c r="D11" s="54"/>
      <c r="E11" s="54">
        <v>800000</v>
      </c>
      <c r="F11" s="54">
        <v>671068</v>
      </c>
      <c r="G11" s="54">
        <v>669468</v>
      </c>
      <c r="H11" s="54">
        <v>761068</v>
      </c>
      <c r="I11" s="54">
        <v>2400000</v>
      </c>
      <c r="J11" s="55">
        <v>2400000</v>
      </c>
      <c r="K11" s="55">
        <v>2400000</v>
      </c>
    </row>
    <row r="12" spans="1:11" s="52" customFormat="1" ht="24.75" customHeight="1">
      <c r="A12" s="53" t="s">
        <v>177</v>
      </c>
      <c r="B12" s="53" t="s">
        <v>178</v>
      </c>
      <c r="C12" s="54">
        <v>180000</v>
      </c>
      <c r="D12" s="54"/>
      <c r="E12" s="54">
        <v>45000</v>
      </c>
      <c r="F12" s="54">
        <v>45000</v>
      </c>
      <c r="G12" s="54">
        <v>45000</v>
      </c>
      <c r="H12" s="54">
        <v>45000</v>
      </c>
      <c r="I12" s="54">
        <v>210000</v>
      </c>
      <c r="J12" s="55">
        <f t="shared" ref="J12:K15" si="6">I12</f>
        <v>210000</v>
      </c>
      <c r="K12" s="55">
        <f t="shared" si="6"/>
        <v>210000</v>
      </c>
    </row>
    <row r="13" spans="1:11" s="52" customFormat="1" ht="13.5" customHeight="1">
      <c r="A13" s="60">
        <v>1002</v>
      </c>
      <c r="B13" s="53" t="s">
        <v>358</v>
      </c>
      <c r="C13" s="54">
        <f>SUM(C14)</f>
        <v>0</v>
      </c>
      <c r="D13" s="54"/>
      <c r="E13" s="54">
        <f>SUM(E14)</f>
        <v>0</v>
      </c>
      <c r="F13" s="54">
        <v>0</v>
      </c>
      <c r="G13" s="54">
        <f>SUM(G14)</f>
        <v>0</v>
      </c>
      <c r="H13" s="54">
        <v>0</v>
      </c>
      <c r="I13" s="54">
        <v>0</v>
      </c>
      <c r="J13" s="55">
        <v>0</v>
      </c>
      <c r="K13" s="55">
        <v>0</v>
      </c>
    </row>
    <row r="14" spans="1:11" s="52" customFormat="1" ht="12.75" customHeight="1">
      <c r="A14" s="60">
        <v>100206</v>
      </c>
      <c r="B14" s="53" t="s">
        <v>359</v>
      </c>
      <c r="C14" s="54">
        <v>0</v>
      </c>
      <c r="D14" s="54"/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5">
        <v>0</v>
      </c>
      <c r="K14" s="55">
        <v>0</v>
      </c>
    </row>
    <row r="15" spans="1:11" s="52" customFormat="1" ht="15.75" customHeight="1">
      <c r="A15" s="53" t="s">
        <v>179</v>
      </c>
      <c r="B15" s="53" t="s">
        <v>180</v>
      </c>
      <c r="C15" s="54">
        <v>60000</v>
      </c>
      <c r="D15" s="54"/>
      <c r="E15" s="54">
        <v>16000</v>
      </c>
      <c r="F15" s="54">
        <v>16000</v>
      </c>
      <c r="G15" s="54">
        <v>14000</v>
      </c>
      <c r="H15" s="54">
        <v>14000</v>
      </c>
      <c r="I15" s="54">
        <v>56000</v>
      </c>
      <c r="J15" s="55">
        <f t="shared" si="6"/>
        <v>56000</v>
      </c>
      <c r="K15" s="55">
        <f t="shared" si="6"/>
        <v>56000</v>
      </c>
    </row>
    <row r="16" spans="1:11" s="52" customFormat="1" ht="15.75" customHeight="1">
      <c r="A16" s="53" t="s">
        <v>181</v>
      </c>
      <c r="B16" s="53" t="s">
        <v>182</v>
      </c>
      <c r="C16" s="54"/>
      <c r="D16" s="54"/>
      <c r="E16" s="54"/>
      <c r="F16" s="54"/>
      <c r="G16" s="54"/>
      <c r="H16" s="54"/>
      <c r="I16" s="54"/>
      <c r="J16" s="55"/>
      <c r="K16" s="55"/>
    </row>
    <row r="17" spans="1:11" s="52" customFormat="1" ht="15.75" customHeight="1">
      <c r="A17" s="53" t="s">
        <v>183</v>
      </c>
      <c r="B17" s="53" t="s">
        <v>184</v>
      </c>
      <c r="C17" s="54"/>
      <c r="D17" s="54"/>
      <c r="E17" s="54"/>
      <c r="F17" s="54"/>
      <c r="G17" s="54"/>
      <c r="H17" s="54"/>
      <c r="I17" s="54"/>
      <c r="J17" s="55"/>
      <c r="K17" s="55"/>
    </row>
    <row r="18" spans="1:11" s="52" customFormat="1" ht="25.5" customHeight="1">
      <c r="A18" s="53" t="s">
        <v>185</v>
      </c>
      <c r="B18" s="53" t="s">
        <v>186</v>
      </c>
      <c r="C18" s="54"/>
      <c r="D18" s="54"/>
      <c r="E18" s="54"/>
      <c r="F18" s="54"/>
      <c r="G18" s="54"/>
      <c r="H18" s="54"/>
      <c r="I18" s="54"/>
      <c r="J18" s="55"/>
      <c r="K18" s="55"/>
    </row>
    <row r="19" spans="1:11" s="52" customFormat="1" ht="24.75" customHeight="1">
      <c r="A19" s="53" t="s">
        <v>187</v>
      </c>
      <c r="B19" s="53" t="s">
        <v>188</v>
      </c>
      <c r="C19" s="54"/>
      <c r="D19" s="54"/>
      <c r="E19" s="54"/>
      <c r="F19" s="54"/>
      <c r="G19" s="54"/>
      <c r="H19" s="54"/>
      <c r="I19" s="54"/>
      <c r="J19" s="55"/>
      <c r="K19" s="55"/>
    </row>
    <row r="20" spans="1:11" s="52" customFormat="1" ht="27" customHeight="1">
      <c r="A20" s="53" t="s">
        <v>189</v>
      </c>
      <c r="B20" s="53" t="s">
        <v>190</v>
      </c>
      <c r="C20" s="54"/>
      <c r="D20" s="54"/>
      <c r="E20" s="54"/>
      <c r="F20" s="54"/>
      <c r="G20" s="54"/>
      <c r="H20" s="54"/>
      <c r="I20" s="54"/>
      <c r="J20" s="55"/>
      <c r="K20" s="55"/>
    </row>
    <row r="21" spans="1:11" s="52" customFormat="1" ht="27" customHeight="1">
      <c r="A21" s="53">
        <v>100307</v>
      </c>
      <c r="B21" s="53" t="s">
        <v>191</v>
      </c>
      <c r="C21" s="54">
        <v>60000</v>
      </c>
      <c r="D21" s="54"/>
      <c r="E21" s="54">
        <v>16000</v>
      </c>
      <c r="F21" s="54">
        <v>16000</v>
      </c>
      <c r="G21" s="54">
        <v>14000</v>
      </c>
      <c r="H21" s="54">
        <v>14000</v>
      </c>
      <c r="I21" s="54">
        <v>70000</v>
      </c>
      <c r="J21" s="55">
        <v>70000</v>
      </c>
      <c r="K21" s="55">
        <v>70000</v>
      </c>
    </row>
    <row r="22" spans="1:11" s="52" customFormat="1" ht="15.75" customHeight="1">
      <c r="A22" s="49" t="s">
        <v>192</v>
      </c>
      <c r="B22" s="49" t="s">
        <v>193</v>
      </c>
      <c r="C22" s="50">
        <f>SUM(C23+C36+C41+C42)</f>
        <v>536000</v>
      </c>
      <c r="D22" s="50"/>
      <c r="E22" s="50">
        <f>SUM(E23+E36+E41+E42)</f>
        <v>202000</v>
      </c>
      <c r="F22" s="50">
        <f>SUM(F23+F36+F42)</f>
        <v>136000</v>
      </c>
      <c r="G22" s="50">
        <f>SUM(G23+G36+G42)</f>
        <v>114000</v>
      </c>
      <c r="H22" s="50">
        <f>SUM(H23+H36+H42)</f>
        <v>84000</v>
      </c>
      <c r="I22" s="50">
        <f>I23+I33+I34+I36+I38+I39+I40+I42</f>
        <v>704000</v>
      </c>
      <c r="J22" s="50">
        <f>J23+J33+J34+J36+J38+J39+J40+J42</f>
        <v>704000</v>
      </c>
      <c r="K22" s="50">
        <f>K23+K33+K34+K36+K38+K39+K40+K42</f>
        <v>704000</v>
      </c>
    </row>
    <row r="23" spans="1:11" s="52" customFormat="1" ht="15.75" customHeight="1">
      <c r="A23" s="53" t="s">
        <v>194</v>
      </c>
      <c r="B23" s="53" t="s">
        <v>195</v>
      </c>
      <c r="C23" s="50">
        <f>C24+C25+C26+C27+C28+C29+C30+C32+C31</f>
        <v>480000</v>
      </c>
      <c r="D23" s="50"/>
      <c r="E23" s="50">
        <f>E24+E25+E26+E27+E28+E29+E30+E31+E32</f>
        <v>179000</v>
      </c>
      <c r="F23" s="50">
        <f>F24+F25+F26+F27+F28+F29+F30+F31+F32</f>
        <v>123000</v>
      </c>
      <c r="G23" s="50">
        <f>G24+G25+G26+G27+G28+G29+G30+G31+G32</f>
        <v>95000</v>
      </c>
      <c r="H23" s="50">
        <f>H24+H25+H26+H27+H28+H29+H30+H32+H31</f>
        <v>83000</v>
      </c>
      <c r="I23" s="50">
        <f>I24+I25+I26+I27+I28+I29+I30+I32+I31</f>
        <v>651000</v>
      </c>
      <c r="J23" s="50">
        <f>J24+J25+J26+J27+J28+J29+J30+J32+J31</f>
        <v>651000</v>
      </c>
      <c r="K23" s="50">
        <f>K24+K25+K26+K27+K28+K29+K30+K32+K31</f>
        <v>651000</v>
      </c>
    </row>
    <row r="24" spans="1:11" s="52" customFormat="1" ht="15.75" customHeight="1">
      <c r="A24" s="56" t="s">
        <v>196</v>
      </c>
      <c r="B24" s="53" t="s">
        <v>197</v>
      </c>
      <c r="C24" s="54">
        <v>51000</v>
      </c>
      <c r="D24" s="54"/>
      <c r="E24" s="54">
        <v>21000</v>
      </c>
      <c r="F24" s="54">
        <v>10000</v>
      </c>
      <c r="G24" s="54">
        <v>10000</v>
      </c>
      <c r="H24" s="54">
        <v>10000</v>
      </c>
      <c r="I24" s="54">
        <v>85000</v>
      </c>
      <c r="J24" s="55">
        <f t="shared" ref="J24:K35" si="7">I24</f>
        <v>85000</v>
      </c>
      <c r="K24" s="55">
        <f t="shared" si="7"/>
        <v>85000</v>
      </c>
    </row>
    <row r="25" spans="1:11" s="52" customFormat="1" ht="15.75" customHeight="1">
      <c r="A25" s="56" t="s">
        <v>198</v>
      </c>
      <c r="B25" s="53" t="s">
        <v>199</v>
      </c>
      <c r="C25" s="54">
        <v>3000</v>
      </c>
      <c r="D25" s="54"/>
      <c r="E25" s="54">
        <v>0</v>
      </c>
      <c r="F25" s="54">
        <v>1000</v>
      </c>
      <c r="G25" s="54">
        <v>1000</v>
      </c>
      <c r="H25" s="54">
        <v>1000</v>
      </c>
      <c r="I25" s="54">
        <v>3000</v>
      </c>
      <c r="J25" s="55">
        <f t="shared" si="7"/>
        <v>3000</v>
      </c>
      <c r="K25" s="55">
        <f t="shared" si="7"/>
        <v>3000</v>
      </c>
    </row>
    <row r="26" spans="1:11" s="52" customFormat="1" ht="15.75" customHeight="1">
      <c r="A26" s="56" t="s">
        <v>200</v>
      </c>
      <c r="B26" s="53" t="s">
        <v>201</v>
      </c>
      <c r="C26" s="54">
        <v>55000</v>
      </c>
      <c r="D26" s="54"/>
      <c r="E26" s="54">
        <v>25000</v>
      </c>
      <c r="F26" s="54">
        <v>10000</v>
      </c>
      <c r="G26" s="54">
        <v>10000</v>
      </c>
      <c r="H26" s="54">
        <v>10000</v>
      </c>
      <c r="I26" s="54">
        <v>150000</v>
      </c>
      <c r="J26" s="55">
        <f t="shared" si="7"/>
        <v>150000</v>
      </c>
      <c r="K26" s="55">
        <f t="shared" si="7"/>
        <v>150000</v>
      </c>
    </row>
    <row r="27" spans="1:11" s="52" customFormat="1" ht="15.75" customHeight="1">
      <c r="A27" s="56">
        <v>200104</v>
      </c>
      <c r="B27" s="53" t="s">
        <v>202</v>
      </c>
      <c r="C27" s="54">
        <v>7000</v>
      </c>
      <c r="D27" s="54"/>
      <c r="E27" s="54">
        <v>2000</v>
      </c>
      <c r="F27" s="54">
        <v>1000</v>
      </c>
      <c r="G27" s="54">
        <v>3000</v>
      </c>
      <c r="H27" s="54">
        <v>1000</v>
      </c>
      <c r="I27" s="54">
        <v>3000</v>
      </c>
      <c r="J27" s="55">
        <f t="shared" si="7"/>
        <v>3000</v>
      </c>
      <c r="K27" s="55">
        <f t="shared" si="7"/>
        <v>3000</v>
      </c>
    </row>
    <row r="28" spans="1:11" s="52" customFormat="1" ht="15.75" customHeight="1">
      <c r="A28" s="56">
        <v>200105</v>
      </c>
      <c r="B28" s="53" t="s">
        <v>203</v>
      </c>
      <c r="C28" s="54">
        <v>30000</v>
      </c>
      <c r="D28" s="54"/>
      <c r="E28" s="54">
        <v>10000</v>
      </c>
      <c r="F28" s="54">
        <v>10000</v>
      </c>
      <c r="G28" s="54">
        <v>10000</v>
      </c>
      <c r="H28" s="54"/>
      <c r="I28" s="54">
        <v>40000</v>
      </c>
      <c r="J28" s="55">
        <f t="shared" si="7"/>
        <v>40000</v>
      </c>
      <c r="K28" s="55">
        <f t="shared" si="7"/>
        <v>40000</v>
      </c>
    </row>
    <row r="29" spans="1:11" s="52" customFormat="1" ht="15.75" customHeight="1">
      <c r="A29" s="56">
        <v>200106</v>
      </c>
      <c r="B29" s="53" t="s">
        <v>204</v>
      </c>
      <c r="C29" s="54">
        <v>4000</v>
      </c>
      <c r="D29" s="54"/>
      <c r="E29" s="54">
        <v>1000</v>
      </c>
      <c r="F29" s="54">
        <v>1000</v>
      </c>
      <c r="G29" s="54">
        <v>1000</v>
      </c>
      <c r="H29" s="54">
        <v>1000</v>
      </c>
      <c r="I29" s="54">
        <v>10000</v>
      </c>
      <c r="J29" s="55">
        <f t="shared" si="7"/>
        <v>10000</v>
      </c>
      <c r="K29" s="55">
        <f t="shared" si="7"/>
        <v>10000</v>
      </c>
    </row>
    <row r="30" spans="1:11" s="52" customFormat="1" ht="15.75" customHeight="1">
      <c r="A30" s="56" t="s">
        <v>205</v>
      </c>
      <c r="B30" s="53" t="s">
        <v>206</v>
      </c>
      <c r="C30" s="54">
        <v>90000</v>
      </c>
      <c r="D30" s="54"/>
      <c r="E30" s="54">
        <v>30000</v>
      </c>
      <c r="F30" s="54">
        <v>20000</v>
      </c>
      <c r="G30" s="54">
        <v>20000</v>
      </c>
      <c r="H30" s="54">
        <v>20000</v>
      </c>
      <c r="I30" s="54">
        <v>105000</v>
      </c>
      <c r="J30" s="55">
        <f t="shared" si="7"/>
        <v>105000</v>
      </c>
      <c r="K30" s="55">
        <f t="shared" si="7"/>
        <v>105000</v>
      </c>
    </row>
    <row r="31" spans="1:11" s="52" customFormat="1" ht="28.5" customHeight="1">
      <c r="A31" s="56">
        <v>200109</v>
      </c>
      <c r="B31" s="53" t="s">
        <v>207</v>
      </c>
      <c r="C31" s="54">
        <v>150000</v>
      </c>
      <c r="D31" s="54"/>
      <c r="E31" s="54">
        <v>50000</v>
      </c>
      <c r="F31" s="54">
        <v>40000</v>
      </c>
      <c r="G31" s="54">
        <v>30000</v>
      </c>
      <c r="H31" s="54">
        <v>30000</v>
      </c>
      <c r="I31" s="54">
        <v>95000</v>
      </c>
      <c r="J31" s="55">
        <f t="shared" si="7"/>
        <v>95000</v>
      </c>
      <c r="K31" s="55">
        <f t="shared" si="7"/>
        <v>95000</v>
      </c>
    </row>
    <row r="32" spans="1:11" s="52" customFormat="1" ht="27" customHeight="1">
      <c r="A32" s="56" t="s">
        <v>208</v>
      </c>
      <c r="B32" s="53" t="s">
        <v>209</v>
      </c>
      <c r="C32" s="54">
        <v>90000</v>
      </c>
      <c r="D32" s="54"/>
      <c r="E32" s="54">
        <v>40000</v>
      </c>
      <c r="F32" s="54">
        <v>30000</v>
      </c>
      <c r="G32" s="54">
        <v>10000</v>
      </c>
      <c r="H32" s="54">
        <v>10000</v>
      </c>
      <c r="I32" s="54">
        <v>160000</v>
      </c>
      <c r="J32" s="55">
        <f t="shared" si="7"/>
        <v>160000</v>
      </c>
      <c r="K32" s="55">
        <f t="shared" si="7"/>
        <v>160000</v>
      </c>
    </row>
    <row r="33" spans="1:11" s="52" customFormat="1" ht="15.75" customHeight="1">
      <c r="A33" s="53" t="s">
        <v>210</v>
      </c>
      <c r="B33" s="53" t="s">
        <v>211</v>
      </c>
      <c r="C33" s="54">
        <f>E33+F33+G33+H33</f>
        <v>0</v>
      </c>
      <c r="D33" s="54"/>
      <c r="E33" s="54">
        <v>0</v>
      </c>
      <c r="F33" s="54">
        <v>0</v>
      </c>
      <c r="G33" s="54">
        <v>0</v>
      </c>
      <c r="H33" s="54">
        <v>0</v>
      </c>
      <c r="I33" s="54">
        <f>C33</f>
        <v>0</v>
      </c>
      <c r="J33" s="55">
        <f t="shared" si="7"/>
        <v>0</v>
      </c>
      <c r="K33" s="55">
        <f t="shared" si="7"/>
        <v>0</v>
      </c>
    </row>
    <row r="34" spans="1:11" s="52" customFormat="1" ht="15.75" customHeight="1">
      <c r="A34" s="53" t="s">
        <v>212</v>
      </c>
      <c r="B34" s="53" t="s">
        <v>213</v>
      </c>
      <c r="C34" s="54">
        <v>0</v>
      </c>
      <c r="D34" s="54"/>
      <c r="E34" s="54">
        <f>E35</f>
        <v>0</v>
      </c>
      <c r="F34" s="54">
        <f>F35</f>
        <v>0</v>
      </c>
      <c r="G34" s="54">
        <f>G35</f>
        <v>0</v>
      </c>
      <c r="H34" s="54">
        <f>H35</f>
        <v>0</v>
      </c>
      <c r="I34" s="54">
        <v>0</v>
      </c>
      <c r="J34" s="55">
        <f t="shared" si="7"/>
        <v>0</v>
      </c>
      <c r="K34" s="55">
        <f t="shared" si="7"/>
        <v>0</v>
      </c>
    </row>
    <row r="35" spans="1:11" s="52" customFormat="1" ht="15.75" customHeight="1">
      <c r="A35" s="53" t="s">
        <v>214</v>
      </c>
      <c r="B35" s="53" t="s">
        <v>215</v>
      </c>
      <c r="C35" s="54">
        <v>0</v>
      </c>
      <c r="D35" s="54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5">
        <v>0</v>
      </c>
      <c r="K35" s="55">
        <f t="shared" si="7"/>
        <v>0</v>
      </c>
    </row>
    <row r="36" spans="1:11" s="52" customFormat="1" ht="15.75" customHeight="1">
      <c r="A36" s="53" t="s">
        <v>216</v>
      </c>
      <c r="B36" s="57" t="s">
        <v>217</v>
      </c>
      <c r="C36" s="50">
        <f>C37</f>
        <v>16000</v>
      </c>
      <c r="D36" s="50"/>
      <c r="E36" s="50">
        <f>E37</f>
        <v>3000</v>
      </c>
      <c r="F36" s="50">
        <f>F37</f>
        <v>3000</v>
      </c>
      <c r="G36" s="50">
        <f>G37</f>
        <v>9000</v>
      </c>
      <c r="H36" s="50">
        <f>H37</f>
        <v>1000</v>
      </c>
      <c r="I36" s="50">
        <f>I37</f>
        <v>8000</v>
      </c>
      <c r="J36" s="51">
        <f>I36</f>
        <v>8000</v>
      </c>
      <c r="K36" s="51">
        <f>J36</f>
        <v>8000</v>
      </c>
    </row>
    <row r="37" spans="1:11" s="52" customFormat="1" ht="15.75" customHeight="1">
      <c r="A37" s="53" t="s">
        <v>218</v>
      </c>
      <c r="B37" s="53" t="s">
        <v>219</v>
      </c>
      <c r="C37" s="54">
        <v>16000</v>
      </c>
      <c r="D37" s="54"/>
      <c r="E37" s="54">
        <v>3000</v>
      </c>
      <c r="F37" s="54">
        <v>3000</v>
      </c>
      <c r="G37" s="54">
        <v>9000</v>
      </c>
      <c r="H37" s="54">
        <v>1000</v>
      </c>
      <c r="I37" s="54">
        <v>8000</v>
      </c>
      <c r="J37" s="55">
        <v>8000</v>
      </c>
      <c r="K37" s="55">
        <f t="shared" ref="K37:K44" si="8">J37</f>
        <v>8000</v>
      </c>
    </row>
    <row r="38" spans="1:11" s="52" customFormat="1" ht="24.75" customHeight="1">
      <c r="A38" s="53">
        <v>2011</v>
      </c>
      <c r="B38" s="53" t="s">
        <v>220</v>
      </c>
      <c r="C38" s="54"/>
      <c r="D38" s="54"/>
      <c r="E38" s="54"/>
      <c r="F38" s="54"/>
      <c r="G38" s="54"/>
      <c r="H38" s="54"/>
      <c r="I38" s="54"/>
      <c r="J38" s="55">
        <f t="shared" ref="J38:J44" si="9">I38</f>
        <v>0</v>
      </c>
      <c r="K38" s="55">
        <f t="shared" si="8"/>
        <v>0</v>
      </c>
    </row>
    <row r="39" spans="1:11" s="52" customFormat="1" ht="15.75" customHeight="1">
      <c r="A39" s="53" t="s">
        <v>221</v>
      </c>
      <c r="B39" s="53" t="s">
        <v>222</v>
      </c>
      <c r="C39" s="54"/>
      <c r="D39" s="54"/>
      <c r="E39" s="54"/>
      <c r="F39" s="54"/>
      <c r="G39" s="54"/>
      <c r="H39" s="54"/>
      <c r="I39" s="54"/>
      <c r="J39" s="55">
        <f t="shared" si="9"/>
        <v>0</v>
      </c>
      <c r="K39" s="55">
        <f t="shared" si="8"/>
        <v>0</v>
      </c>
    </row>
    <row r="40" spans="1:11" s="52" customFormat="1" ht="15.75" customHeight="1">
      <c r="A40" s="53" t="s">
        <v>223</v>
      </c>
      <c r="B40" s="53" t="s">
        <v>224</v>
      </c>
      <c r="C40" s="54"/>
      <c r="D40" s="54"/>
      <c r="E40" s="54"/>
      <c r="F40" s="54"/>
      <c r="G40" s="54"/>
      <c r="H40" s="54"/>
      <c r="I40" s="54"/>
      <c r="J40" s="55">
        <f t="shared" si="9"/>
        <v>0</v>
      </c>
      <c r="K40" s="55">
        <f t="shared" si="8"/>
        <v>0</v>
      </c>
    </row>
    <row r="41" spans="1:11" s="52" customFormat="1" ht="15.75" customHeight="1">
      <c r="A41" s="60">
        <v>2025</v>
      </c>
      <c r="B41" s="53" t="s">
        <v>375</v>
      </c>
      <c r="C41" s="54">
        <v>10000</v>
      </c>
      <c r="D41" s="54"/>
      <c r="E41" s="54">
        <v>10000</v>
      </c>
      <c r="F41" s="54"/>
      <c r="G41" s="54"/>
      <c r="H41" s="54"/>
      <c r="I41" s="54"/>
      <c r="J41" s="55"/>
      <c r="K41" s="55"/>
    </row>
    <row r="42" spans="1:11" s="52" customFormat="1" ht="18.75" customHeight="1">
      <c r="A42" s="53" t="s">
        <v>225</v>
      </c>
      <c r="B42" s="53" t="s">
        <v>226</v>
      </c>
      <c r="C42" s="50">
        <f>SUM(C43+C44+C45)</f>
        <v>30000</v>
      </c>
      <c r="D42" s="50"/>
      <c r="E42" s="50">
        <f>SUM(E43+E44+E45)</f>
        <v>10000</v>
      </c>
      <c r="F42" s="50">
        <f>SUM(F43+F44+F45)</f>
        <v>10000</v>
      </c>
      <c r="G42" s="50">
        <f>SUM(G43+G44+G45)</f>
        <v>10000</v>
      </c>
      <c r="H42" s="50">
        <f>SUM(H43+H44+H45)</f>
        <v>0</v>
      </c>
      <c r="I42" s="50">
        <v>45000</v>
      </c>
      <c r="J42" s="51">
        <f t="shared" si="9"/>
        <v>45000</v>
      </c>
      <c r="K42" s="51">
        <f t="shared" si="8"/>
        <v>45000</v>
      </c>
    </row>
    <row r="43" spans="1:11" s="52" customFormat="1" ht="15.75" customHeight="1">
      <c r="A43" s="56">
        <v>203003</v>
      </c>
      <c r="B43" s="53" t="s">
        <v>227</v>
      </c>
      <c r="C43" s="54"/>
      <c r="D43" s="54"/>
      <c r="E43" s="54"/>
      <c r="F43" s="54"/>
      <c r="G43" s="54"/>
      <c r="H43" s="54"/>
      <c r="I43" s="54"/>
      <c r="J43" s="55">
        <f t="shared" si="9"/>
        <v>0</v>
      </c>
      <c r="K43" s="55">
        <f t="shared" si="8"/>
        <v>0</v>
      </c>
    </row>
    <row r="44" spans="1:11" s="52" customFormat="1" ht="25.5" customHeight="1">
      <c r="A44" s="56">
        <v>203009</v>
      </c>
      <c r="B44" s="53" t="s">
        <v>228</v>
      </c>
      <c r="C44" s="54">
        <v>30000</v>
      </c>
      <c r="D44" s="54"/>
      <c r="E44" s="54">
        <v>10000</v>
      </c>
      <c r="F44" s="54">
        <v>10000</v>
      </c>
      <c r="G44" s="54">
        <v>10000</v>
      </c>
      <c r="H44" s="54">
        <v>0</v>
      </c>
      <c r="I44" s="54">
        <v>45000</v>
      </c>
      <c r="J44" s="55">
        <f t="shared" si="9"/>
        <v>45000</v>
      </c>
      <c r="K44" s="55">
        <f t="shared" si="8"/>
        <v>45000</v>
      </c>
    </row>
    <row r="45" spans="1:11" s="52" customFormat="1" ht="24" customHeight="1">
      <c r="A45" s="56">
        <v>203030</v>
      </c>
      <c r="B45" s="53" t="s">
        <v>209</v>
      </c>
      <c r="C45" s="54"/>
      <c r="D45" s="54"/>
      <c r="E45" s="54"/>
      <c r="F45" s="54"/>
      <c r="G45" s="54"/>
      <c r="H45" s="54"/>
      <c r="I45" s="54"/>
      <c r="J45" s="55"/>
      <c r="K45" s="55"/>
    </row>
    <row r="46" spans="1:11" s="52" customFormat="1" ht="15.75" customHeight="1">
      <c r="A46" s="56">
        <v>5940</v>
      </c>
      <c r="B46" s="53" t="s">
        <v>226</v>
      </c>
      <c r="C46" s="50">
        <v>30000</v>
      </c>
      <c r="D46" s="50"/>
      <c r="E46" s="50">
        <v>10000</v>
      </c>
      <c r="F46" s="50">
        <v>10000</v>
      </c>
      <c r="G46" s="50">
        <v>10000</v>
      </c>
      <c r="H46" s="50">
        <v>0</v>
      </c>
      <c r="I46" s="50">
        <v>70000</v>
      </c>
      <c r="J46" s="51">
        <v>70000</v>
      </c>
      <c r="K46" s="51">
        <v>70000</v>
      </c>
    </row>
    <row r="47" spans="1:11" s="52" customFormat="1" ht="24" customHeight="1">
      <c r="A47" s="46">
        <v>61</v>
      </c>
      <c r="B47" s="85" t="s">
        <v>376</v>
      </c>
      <c r="C47" s="50">
        <f>C48+C49</f>
        <v>2489889</v>
      </c>
      <c r="D47" s="50"/>
      <c r="E47" s="50">
        <f>E48+E49</f>
        <v>2489889</v>
      </c>
      <c r="F47" s="50">
        <f t="shared" ref="F47:I47" si="10">F48+F49</f>
        <v>0</v>
      </c>
      <c r="G47" s="50">
        <f t="shared" si="10"/>
        <v>0</v>
      </c>
      <c r="H47" s="50">
        <f t="shared" si="10"/>
        <v>0</v>
      </c>
      <c r="I47" s="50">
        <f t="shared" si="10"/>
        <v>0</v>
      </c>
      <c r="J47" s="51">
        <v>0</v>
      </c>
      <c r="K47" s="51">
        <v>0</v>
      </c>
    </row>
    <row r="48" spans="1:11" s="52" customFormat="1" ht="15.75" customHeight="1">
      <c r="A48" s="53">
        <v>6101</v>
      </c>
      <c r="B48" s="86" t="s">
        <v>373</v>
      </c>
      <c r="C48" s="54">
        <v>2092344</v>
      </c>
      <c r="D48" s="50"/>
      <c r="E48" s="54">
        <v>2092344</v>
      </c>
      <c r="F48" s="54">
        <v>0</v>
      </c>
      <c r="G48" s="54">
        <v>0</v>
      </c>
      <c r="H48" s="54">
        <v>0</v>
      </c>
      <c r="I48" s="54">
        <v>0</v>
      </c>
      <c r="J48" s="55">
        <v>0</v>
      </c>
      <c r="K48" s="55">
        <v>0</v>
      </c>
    </row>
    <row r="49" spans="1:12" s="52" customFormat="1" ht="15.75" customHeight="1">
      <c r="A49" s="53">
        <v>6103</v>
      </c>
      <c r="B49" s="86" t="s">
        <v>371</v>
      </c>
      <c r="C49" s="54">
        <v>397545</v>
      </c>
      <c r="D49" s="50"/>
      <c r="E49" s="54">
        <v>397545</v>
      </c>
      <c r="F49" s="54">
        <v>0</v>
      </c>
      <c r="G49" s="54">
        <v>0</v>
      </c>
      <c r="H49" s="54">
        <v>0</v>
      </c>
      <c r="I49" s="54">
        <v>0</v>
      </c>
      <c r="J49" s="55">
        <v>0</v>
      </c>
      <c r="K49" s="55">
        <v>0</v>
      </c>
    </row>
    <row r="50" spans="1:12" s="52" customFormat="1" ht="26.25" customHeight="1">
      <c r="A50" s="49" t="s">
        <v>229</v>
      </c>
      <c r="B50" s="49" t="s">
        <v>230</v>
      </c>
      <c r="C50" s="50">
        <f>C51</f>
        <v>10000</v>
      </c>
      <c r="D50" s="50"/>
      <c r="E50" s="50">
        <f t="shared" ref="E50:H50" si="11">E51</f>
        <v>10000</v>
      </c>
      <c r="F50" s="50">
        <f t="shared" si="11"/>
        <v>0</v>
      </c>
      <c r="G50" s="50">
        <f t="shared" si="11"/>
        <v>0</v>
      </c>
      <c r="H50" s="50">
        <f t="shared" si="11"/>
        <v>0</v>
      </c>
      <c r="I50" s="50">
        <v>0</v>
      </c>
      <c r="J50" s="51">
        <f t="shared" ref="J50:K52" si="12">I50</f>
        <v>0</v>
      </c>
      <c r="K50" s="51">
        <f t="shared" si="12"/>
        <v>0</v>
      </c>
    </row>
    <row r="51" spans="1:12" s="52" customFormat="1" ht="24" customHeight="1">
      <c r="A51" s="53" t="s">
        <v>231</v>
      </c>
      <c r="B51" s="53" t="s">
        <v>232</v>
      </c>
      <c r="C51" s="54">
        <v>10000</v>
      </c>
      <c r="D51" s="54"/>
      <c r="E51" s="54">
        <v>10000</v>
      </c>
      <c r="F51" s="54">
        <v>0</v>
      </c>
      <c r="G51" s="54">
        <v>0</v>
      </c>
      <c r="H51" s="54">
        <v>0</v>
      </c>
      <c r="I51" s="54">
        <v>0</v>
      </c>
      <c r="J51" s="55">
        <f t="shared" si="12"/>
        <v>0</v>
      </c>
      <c r="K51" s="55">
        <f t="shared" si="12"/>
        <v>0</v>
      </c>
    </row>
    <row r="52" spans="1:12" s="52" customFormat="1" ht="30" customHeight="1">
      <c r="A52" s="53" t="s">
        <v>233</v>
      </c>
      <c r="B52" s="53" t="s">
        <v>234</v>
      </c>
      <c r="C52" s="54">
        <v>10000</v>
      </c>
      <c r="D52" s="54"/>
      <c r="E52" s="54">
        <v>10000</v>
      </c>
      <c r="F52" s="54">
        <v>0</v>
      </c>
      <c r="G52" s="54">
        <f>G54+G55</f>
        <v>0</v>
      </c>
      <c r="H52" s="54">
        <f>H54+H55</f>
        <v>0</v>
      </c>
      <c r="I52" s="54">
        <v>0</v>
      </c>
      <c r="J52" s="55">
        <f t="shared" si="12"/>
        <v>0</v>
      </c>
      <c r="K52" s="55">
        <f t="shared" si="12"/>
        <v>0</v>
      </c>
    </row>
    <row r="53" spans="1:12" s="58" customFormat="1" ht="12">
      <c r="A53" s="56">
        <v>710101</v>
      </c>
      <c r="B53" s="53" t="s">
        <v>235</v>
      </c>
      <c r="C53" s="54">
        <v>10000</v>
      </c>
      <c r="D53" s="54"/>
      <c r="E53" s="54">
        <v>10000</v>
      </c>
      <c r="F53" s="54">
        <v>0</v>
      </c>
      <c r="G53" s="54">
        <v>0</v>
      </c>
      <c r="H53" s="54">
        <v>0</v>
      </c>
      <c r="I53" s="54"/>
      <c r="J53" s="55"/>
      <c r="K53" s="55"/>
    </row>
    <row r="54" spans="1:12" ht="24">
      <c r="A54" s="56" t="s">
        <v>236</v>
      </c>
      <c r="B54" s="53" t="s">
        <v>237</v>
      </c>
      <c r="C54" s="54">
        <v>0</v>
      </c>
      <c r="D54" s="54"/>
      <c r="E54" s="54">
        <v>0</v>
      </c>
      <c r="F54" s="54">
        <v>0</v>
      </c>
      <c r="G54" s="54">
        <v>0</v>
      </c>
      <c r="H54" s="54">
        <v>0</v>
      </c>
      <c r="I54" s="54">
        <f>C54</f>
        <v>0</v>
      </c>
      <c r="J54" s="55">
        <f>I54</f>
        <v>0</v>
      </c>
      <c r="K54" s="55">
        <f>J54</f>
        <v>0</v>
      </c>
    </row>
    <row r="55" spans="1:12">
      <c r="A55" s="56" t="s">
        <v>238</v>
      </c>
      <c r="B55" s="53" t="s">
        <v>239</v>
      </c>
      <c r="C55" s="54">
        <v>0</v>
      </c>
      <c r="D55" s="54"/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5">
        <v>0</v>
      </c>
      <c r="K55" s="55">
        <f>J55</f>
        <v>0</v>
      </c>
      <c r="L55" s="79"/>
    </row>
    <row r="56" spans="1:12">
      <c r="A56" s="53">
        <v>850000</v>
      </c>
      <c r="B56" s="53" t="s">
        <v>240</v>
      </c>
      <c r="C56" s="54">
        <v>0</v>
      </c>
      <c r="D56" s="54"/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5">
        <v>0</v>
      </c>
      <c r="K56" s="55">
        <v>0</v>
      </c>
      <c r="L56" s="65"/>
    </row>
    <row r="57" spans="1:12">
      <c r="A57" s="46" t="s">
        <v>241</v>
      </c>
      <c r="B57" s="46" t="s">
        <v>242</v>
      </c>
      <c r="C57" s="47">
        <f>C58</f>
        <v>440000</v>
      </c>
      <c r="D57" s="47"/>
      <c r="E57" s="47">
        <f t="shared" ref="E57:K57" si="13">E58</f>
        <v>270000</v>
      </c>
      <c r="F57" s="47">
        <f t="shared" si="13"/>
        <v>56000</v>
      </c>
      <c r="G57" s="47">
        <f t="shared" si="13"/>
        <v>58000</v>
      </c>
      <c r="H57" s="47">
        <f t="shared" si="13"/>
        <v>56000</v>
      </c>
      <c r="I57" s="47">
        <f t="shared" si="13"/>
        <v>330000</v>
      </c>
      <c r="J57" s="47">
        <f t="shared" si="13"/>
        <v>330000</v>
      </c>
      <c r="K57" s="47">
        <f t="shared" si="13"/>
        <v>330000</v>
      </c>
    </row>
    <row r="58" spans="1:12">
      <c r="A58" s="49" t="s">
        <v>169</v>
      </c>
      <c r="B58" s="49" t="s">
        <v>170</v>
      </c>
      <c r="C58" s="50">
        <f>C59+C72+C87</f>
        <v>440000</v>
      </c>
      <c r="D58" s="50"/>
      <c r="E58" s="50">
        <f>E59+E72+E87</f>
        <v>270000</v>
      </c>
      <c r="F58" s="50">
        <f t="shared" ref="F58:K58" si="14">F59+F72</f>
        <v>56000</v>
      </c>
      <c r="G58" s="50">
        <f t="shared" si="14"/>
        <v>58000</v>
      </c>
      <c r="H58" s="50">
        <f t="shared" si="14"/>
        <v>56000</v>
      </c>
      <c r="I58" s="50">
        <f t="shared" si="14"/>
        <v>330000</v>
      </c>
      <c r="J58" s="50">
        <f t="shared" si="14"/>
        <v>330000</v>
      </c>
      <c r="K58" s="50">
        <f t="shared" si="14"/>
        <v>330000</v>
      </c>
    </row>
    <row r="59" spans="1:12">
      <c r="A59" s="49" t="s">
        <v>171</v>
      </c>
      <c r="B59" s="49" t="s">
        <v>172</v>
      </c>
      <c r="C59" s="50">
        <f>C60+C63+C65</f>
        <v>216000</v>
      </c>
      <c r="D59" s="50"/>
      <c r="E59" s="50">
        <f>E60+E63+E65</f>
        <v>62000</v>
      </c>
      <c r="F59" s="50">
        <f>F60+F65</f>
        <v>51000</v>
      </c>
      <c r="G59" s="50">
        <f>G60+G65</f>
        <v>52000</v>
      </c>
      <c r="H59" s="50">
        <f>H60+H65</f>
        <v>51000</v>
      </c>
      <c r="I59" s="50">
        <f t="shared" ref="I59:K60" si="15">I60+I63+I65</f>
        <v>306000</v>
      </c>
      <c r="J59" s="50">
        <f t="shared" si="15"/>
        <v>306000</v>
      </c>
      <c r="K59" s="50">
        <f t="shared" si="15"/>
        <v>306000</v>
      </c>
    </row>
    <row r="60" spans="1:12">
      <c r="A60" s="53" t="s">
        <v>173</v>
      </c>
      <c r="B60" s="53" t="s">
        <v>174</v>
      </c>
      <c r="C60" s="54">
        <f>C61+C62</f>
        <v>210000</v>
      </c>
      <c r="D60" s="54"/>
      <c r="E60" s="54">
        <f>E61+E62</f>
        <v>60000</v>
      </c>
      <c r="F60" s="54">
        <f>F61+F62</f>
        <v>50000</v>
      </c>
      <c r="G60" s="54">
        <f>G61+G62</f>
        <v>50000</v>
      </c>
      <c r="H60" s="54">
        <f>H61+H62</f>
        <v>50000</v>
      </c>
      <c r="I60" s="54">
        <f t="shared" si="15"/>
        <v>300000</v>
      </c>
      <c r="J60" s="54">
        <f t="shared" si="15"/>
        <v>300000</v>
      </c>
      <c r="K60" s="54">
        <f t="shared" si="15"/>
        <v>300000</v>
      </c>
    </row>
    <row r="61" spans="1:12">
      <c r="A61" s="53" t="s">
        <v>175</v>
      </c>
      <c r="B61" s="53" t="s">
        <v>176</v>
      </c>
      <c r="C61" s="54">
        <v>210000</v>
      </c>
      <c r="D61" s="54"/>
      <c r="E61" s="54">
        <v>60000</v>
      </c>
      <c r="F61" s="54">
        <v>50000</v>
      </c>
      <c r="G61" s="54">
        <v>50000</v>
      </c>
      <c r="H61" s="54">
        <v>50000</v>
      </c>
      <c r="I61" s="54">
        <v>300000</v>
      </c>
      <c r="J61" s="55">
        <f t="shared" ref="J61:K65" si="16">I61</f>
        <v>300000</v>
      </c>
      <c r="K61" s="55">
        <f t="shared" si="16"/>
        <v>300000</v>
      </c>
    </row>
    <row r="62" spans="1:12" ht="24">
      <c r="A62" s="53" t="s">
        <v>177</v>
      </c>
      <c r="B62" s="53" t="s">
        <v>178</v>
      </c>
      <c r="C62" s="54">
        <v>0</v>
      </c>
      <c r="D62" s="54"/>
      <c r="E62" s="54">
        <v>0</v>
      </c>
      <c r="F62" s="54">
        <v>0</v>
      </c>
      <c r="G62" s="54">
        <v>0</v>
      </c>
      <c r="H62" s="54">
        <v>0</v>
      </c>
      <c r="I62" s="54">
        <f>C62</f>
        <v>0</v>
      </c>
      <c r="J62" s="55">
        <f t="shared" si="16"/>
        <v>0</v>
      </c>
      <c r="K62" s="55">
        <f t="shared" si="16"/>
        <v>0</v>
      </c>
    </row>
    <row r="63" spans="1:12">
      <c r="A63" s="56">
        <v>1002</v>
      </c>
      <c r="B63" s="53" t="s">
        <v>358</v>
      </c>
      <c r="C63" s="54">
        <f>C64</f>
        <v>0</v>
      </c>
      <c r="D63" s="54"/>
      <c r="E63" s="54">
        <f>E64</f>
        <v>0</v>
      </c>
      <c r="F63" s="54">
        <v>0</v>
      </c>
      <c r="G63" s="54">
        <v>0</v>
      </c>
      <c r="H63" s="54">
        <v>0</v>
      </c>
      <c r="I63" s="54">
        <v>0</v>
      </c>
      <c r="J63" s="55">
        <v>0</v>
      </c>
      <c r="K63" s="55">
        <v>0</v>
      </c>
    </row>
    <row r="64" spans="1:12">
      <c r="A64" s="56">
        <v>100206</v>
      </c>
      <c r="B64" s="53" t="s">
        <v>359</v>
      </c>
      <c r="C64" s="54">
        <v>0</v>
      </c>
      <c r="D64" s="54"/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5">
        <v>0</v>
      </c>
      <c r="K64" s="55">
        <v>0</v>
      </c>
    </row>
    <row r="65" spans="1:11">
      <c r="A65" s="53" t="s">
        <v>179</v>
      </c>
      <c r="B65" s="53" t="s">
        <v>180</v>
      </c>
      <c r="C65" s="54">
        <f>C71</f>
        <v>6000</v>
      </c>
      <c r="D65" s="54"/>
      <c r="E65" s="54">
        <f>E71</f>
        <v>2000</v>
      </c>
      <c r="F65" s="54">
        <f>F71</f>
        <v>1000</v>
      </c>
      <c r="G65" s="54">
        <f>G71</f>
        <v>2000</v>
      </c>
      <c r="H65" s="54">
        <f>H71</f>
        <v>1000</v>
      </c>
      <c r="I65" s="54">
        <f>C65</f>
        <v>6000</v>
      </c>
      <c r="J65" s="55">
        <f t="shared" si="16"/>
        <v>6000</v>
      </c>
      <c r="K65" s="55">
        <f t="shared" si="16"/>
        <v>6000</v>
      </c>
    </row>
    <row r="66" spans="1:11">
      <c r="A66" s="53" t="s">
        <v>181</v>
      </c>
      <c r="B66" s="53" t="s">
        <v>182</v>
      </c>
      <c r="C66" s="54"/>
      <c r="D66" s="54"/>
      <c r="E66" s="54"/>
      <c r="F66" s="54"/>
      <c r="G66" s="54"/>
      <c r="H66" s="54"/>
      <c r="I66" s="54"/>
      <c r="J66" s="55"/>
      <c r="K66" s="55"/>
    </row>
    <row r="67" spans="1:11">
      <c r="A67" s="53" t="s">
        <v>183</v>
      </c>
      <c r="B67" s="53" t="s">
        <v>184</v>
      </c>
      <c r="C67" s="54"/>
      <c r="D67" s="54"/>
      <c r="E67" s="54"/>
      <c r="F67" s="54"/>
      <c r="G67" s="54"/>
      <c r="H67" s="54"/>
      <c r="I67" s="54"/>
      <c r="J67" s="55"/>
      <c r="K67" s="55"/>
    </row>
    <row r="68" spans="1:11" ht="24">
      <c r="A68" s="53" t="s">
        <v>185</v>
      </c>
      <c r="B68" s="53" t="s">
        <v>186</v>
      </c>
      <c r="C68" s="54"/>
      <c r="D68" s="54"/>
      <c r="E68" s="54"/>
      <c r="F68" s="54"/>
      <c r="G68" s="54"/>
      <c r="H68" s="54"/>
      <c r="I68" s="54"/>
      <c r="J68" s="55"/>
      <c r="K68" s="55"/>
    </row>
    <row r="69" spans="1:11" ht="24">
      <c r="A69" s="53" t="s">
        <v>187</v>
      </c>
      <c r="B69" s="53" t="s">
        <v>188</v>
      </c>
      <c r="C69" s="54"/>
      <c r="D69" s="54"/>
      <c r="E69" s="54"/>
      <c r="F69" s="54"/>
      <c r="G69" s="54"/>
      <c r="H69" s="54"/>
      <c r="I69" s="54"/>
      <c r="J69" s="55"/>
      <c r="K69" s="55"/>
    </row>
    <row r="70" spans="1:11">
      <c r="A70" s="53" t="s">
        <v>189</v>
      </c>
      <c r="B70" s="53" t="s">
        <v>190</v>
      </c>
      <c r="C70" s="54"/>
      <c r="D70" s="54"/>
      <c r="E70" s="54"/>
      <c r="F70" s="54"/>
      <c r="G70" s="54"/>
      <c r="H70" s="54"/>
      <c r="I70" s="54"/>
      <c r="J70" s="55"/>
      <c r="K70" s="55"/>
    </row>
    <row r="71" spans="1:11">
      <c r="A71" s="53">
        <v>100307</v>
      </c>
      <c r="B71" s="53" t="s">
        <v>243</v>
      </c>
      <c r="C71" s="54">
        <v>6000</v>
      </c>
      <c r="D71" s="54"/>
      <c r="E71" s="54">
        <v>2000</v>
      </c>
      <c r="F71" s="54">
        <v>1000</v>
      </c>
      <c r="G71" s="54">
        <v>2000</v>
      </c>
      <c r="H71" s="54">
        <v>1000</v>
      </c>
      <c r="I71" s="54">
        <v>0</v>
      </c>
      <c r="J71" s="55">
        <v>0</v>
      </c>
      <c r="K71" s="55">
        <v>0</v>
      </c>
    </row>
    <row r="72" spans="1:11">
      <c r="A72" s="49" t="s">
        <v>192</v>
      </c>
      <c r="B72" s="49" t="s">
        <v>193</v>
      </c>
      <c r="C72" s="50">
        <f>C73+C81+C82+C84+C86</f>
        <v>24000</v>
      </c>
      <c r="D72" s="50"/>
      <c r="E72" s="50">
        <f t="shared" ref="E72:K72" si="17">E73+E81+E82+E84+E86</f>
        <v>8000</v>
      </c>
      <c r="F72" s="50">
        <f t="shared" si="17"/>
        <v>5000</v>
      </c>
      <c r="G72" s="50">
        <f t="shared" si="17"/>
        <v>6000</v>
      </c>
      <c r="H72" s="50">
        <f t="shared" si="17"/>
        <v>5000</v>
      </c>
      <c r="I72" s="50">
        <f t="shared" si="17"/>
        <v>24000</v>
      </c>
      <c r="J72" s="50">
        <f t="shared" si="17"/>
        <v>24000</v>
      </c>
      <c r="K72" s="50">
        <f t="shared" si="17"/>
        <v>24000</v>
      </c>
    </row>
    <row r="73" spans="1:11">
      <c r="A73" s="53" t="s">
        <v>194</v>
      </c>
      <c r="B73" s="53" t="s">
        <v>195</v>
      </c>
      <c r="C73" s="50">
        <f>C74+C75+C76+C77+C78+C79+C80+C82+C81</f>
        <v>20000</v>
      </c>
      <c r="D73" s="50"/>
      <c r="E73" s="50">
        <f>E74+E75+E76+E77+E78+E79+E80+E82+E81</f>
        <v>7000</v>
      </c>
      <c r="F73" s="50">
        <f>F74+F75+F76+F77+F78+F79+F80+F82+F81</f>
        <v>4000</v>
      </c>
      <c r="G73" s="50">
        <f>G74+G75+G76+G77+G78+G79+G80+G82+G81</f>
        <v>5000</v>
      </c>
      <c r="H73" s="50">
        <f>H74+H75+H76+H77+H78+H79+H80+H82+H81</f>
        <v>4000</v>
      </c>
      <c r="I73" s="50">
        <f>I74+I75+I76+I77+I78+I80+I79</f>
        <v>19000</v>
      </c>
      <c r="J73" s="50">
        <f>J74+J75+J76+J77+J78+J80+J79</f>
        <v>19000</v>
      </c>
      <c r="K73" s="50">
        <f>K74+K75+K76+K77+K78+K80+K79</f>
        <v>19000</v>
      </c>
    </row>
    <row r="74" spans="1:11">
      <c r="A74" s="56" t="s">
        <v>196</v>
      </c>
      <c r="B74" s="53" t="s">
        <v>197</v>
      </c>
      <c r="C74" s="54">
        <v>3000</v>
      </c>
      <c r="D74" s="54"/>
      <c r="E74" s="54">
        <v>0</v>
      </c>
      <c r="F74" s="54">
        <v>1000</v>
      </c>
      <c r="G74" s="54">
        <v>1000</v>
      </c>
      <c r="H74" s="54">
        <v>1000</v>
      </c>
      <c r="I74" s="54">
        <f>C74</f>
        <v>3000</v>
      </c>
      <c r="J74" s="55">
        <f>I74</f>
        <v>3000</v>
      </c>
      <c r="K74" s="55">
        <f>J74</f>
        <v>3000</v>
      </c>
    </row>
    <row r="75" spans="1:11">
      <c r="A75" s="56" t="s">
        <v>198</v>
      </c>
      <c r="B75" s="53" t="s">
        <v>199</v>
      </c>
      <c r="C75" s="54"/>
      <c r="D75" s="54"/>
      <c r="E75" s="54"/>
      <c r="F75" s="54"/>
      <c r="G75" s="54"/>
      <c r="H75" s="54"/>
      <c r="I75" s="54"/>
      <c r="J75" s="55"/>
      <c r="K75" s="55"/>
    </row>
    <row r="76" spans="1:11">
      <c r="A76" s="56" t="s">
        <v>200</v>
      </c>
      <c r="B76" s="53" t="s">
        <v>201</v>
      </c>
      <c r="C76" s="54">
        <v>3000</v>
      </c>
      <c r="D76" s="54"/>
      <c r="E76" s="54">
        <v>0</v>
      </c>
      <c r="F76" s="54">
        <v>1000</v>
      </c>
      <c r="G76" s="54">
        <v>1000</v>
      </c>
      <c r="H76" s="54">
        <v>1000</v>
      </c>
      <c r="I76" s="54">
        <f>C76</f>
        <v>3000</v>
      </c>
      <c r="J76" s="55">
        <f t="shared" ref="J76:K78" si="18">I76</f>
        <v>3000</v>
      </c>
      <c r="K76" s="55">
        <f t="shared" si="18"/>
        <v>3000</v>
      </c>
    </row>
    <row r="77" spans="1:11">
      <c r="A77" s="56">
        <v>200104</v>
      </c>
      <c r="B77" s="53" t="s">
        <v>244</v>
      </c>
      <c r="C77" s="54">
        <v>3000</v>
      </c>
      <c r="D77" s="54"/>
      <c r="E77" s="54">
        <v>2000</v>
      </c>
      <c r="F77" s="54">
        <v>0</v>
      </c>
      <c r="G77" s="54">
        <v>1000</v>
      </c>
      <c r="H77" s="54">
        <v>0</v>
      </c>
      <c r="I77" s="54">
        <f>C77</f>
        <v>3000</v>
      </c>
      <c r="J77" s="55">
        <f t="shared" si="18"/>
        <v>3000</v>
      </c>
      <c r="K77" s="55">
        <f t="shared" si="18"/>
        <v>3000</v>
      </c>
    </row>
    <row r="78" spans="1:11">
      <c r="A78" s="56" t="s">
        <v>205</v>
      </c>
      <c r="B78" s="53" t="s">
        <v>206</v>
      </c>
      <c r="C78" s="54">
        <v>9000</v>
      </c>
      <c r="D78" s="54"/>
      <c r="E78" s="54">
        <v>3000</v>
      </c>
      <c r="F78" s="54">
        <v>2000</v>
      </c>
      <c r="G78" s="54">
        <v>2000</v>
      </c>
      <c r="H78" s="54">
        <v>2000</v>
      </c>
      <c r="I78" s="54">
        <v>10000</v>
      </c>
      <c r="J78" s="55">
        <f t="shared" si="18"/>
        <v>10000</v>
      </c>
      <c r="K78" s="55">
        <f t="shared" si="18"/>
        <v>10000</v>
      </c>
    </row>
    <row r="79" spans="1:11" ht="24">
      <c r="A79" s="56">
        <v>200109</v>
      </c>
      <c r="B79" s="53" t="s">
        <v>207</v>
      </c>
      <c r="C79" s="54"/>
      <c r="D79" s="54"/>
      <c r="E79" s="54"/>
      <c r="F79" s="54"/>
      <c r="G79" s="54"/>
      <c r="H79" s="54"/>
      <c r="I79" s="54"/>
      <c r="J79" s="55"/>
      <c r="K79" s="55"/>
    </row>
    <row r="80" spans="1:11" ht="24">
      <c r="A80" s="56" t="s">
        <v>208</v>
      </c>
      <c r="B80" s="53" t="s">
        <v>209</v>
      </c>
      <c r="C80" s="54">
        <v>2000</v>
      </c>
      <c r="D80" s="54"/>
      <c r="E80" s="54">
        <v>2000</v>
      </c>
      <c r="F80" s="54">
        <v>0</v>
      </c>
      <c r="G80" s="54">
        <v>0</v>
      </c>
      <c r="H80" s="54">
        <v>0</v>
      </c>
      <c r="I80" s="54">
        <v>0</v>
      </c>
      <c r="J80" s="55">
        <v>0</v>
      </c>
      <c r="K80" s="55">
        <f>J80</f>
        <v>0</v>
      </c>
    </row>
    <row r="81" spans="1:11">
      <c r="A81" s="53" t="s">
        <v>210</v>
      </c>
      <c r="B81" s="53" t="s">
        <v>211</v>
      </c>
      <c r="C81" s="54"/>
      <c r="D81" s="54"/>
      <c r="E81" s="54"/>
      <c r="F81" s="54"/>
      <c r="G81" s="54"/>
      <c r="H81" s="54"/>
      <c r="I81" s="54"/>
      <c r="J81" s="55"/>
      <c r="K81" s="55"/>
    </row>
    <row r="82" spans="1:11">
      <c r="A82" s="53" t="s">
        <v>212</v>
      </c>
      <c r="B82" s="53" t="s">
        <v>213</v>
      </c>
      <c r="C82" s="54"/>
      <c r="D82" s="54"/>
      <c r="E82" s="54"/>
      <c r="F82" s="54"/>
      <c r="G82" s="54"/>
      <c r="H82" s="54"/>
      <c r="I82" s="54"/>
      <c r="J82" s="55"/>
      <c r="K82" s="55"/>
    </row>
    <row r="83" spans="1:11">
      <c r="A83" s="53" t="s">
        <v>214</v>
      </c>
      <c r="B83" s="53" t="s">
        <v>215</v>
      </c>
      <c r="C83" s="54"/>
      <c r="D83" s="54"/>
      <c r="E83" s="54"/>
      <c r="F83" s="54"/>
      <c r="G83" s="54"/>
      <c r="H83" s="54"/>
      <c r="I83" s="54"/>
      <c r="J83" s="55"/>
      <c r="K83" s="55"/>
    </row>
    <row r="84" spans="1:11">
      <c r="A84" s="53" t="s">
        <v>216</v>
      </c>
      <c r="B84" s="53" t="s">
        <v>245</v>
      </c>
      <c r="C84" s="50">
        <f>C85</f>
        <v>4000</v>
      </c>
      <c r="D84" s="50"/>
      <c r="E84" s="50">
        <f>E85</f>
        <v>1000</v>
      </c>
      <c r="F84" s="50">
        <f>F85</f>
        <v>1000</v>
      </c>
      <c r="G84" s="50">
        <f>G85</f>
        <v>1000</v>
      </c>
      <c r="H84" s="50">
        <f>H85</f>
        <v>1000</v>
      </c>
      <c r="I84" s="50">
        <f t="shared" ref="I84:K84" si="19">I85</f>
        <v>5000</v>
      </c>
      <c r="J84" s="50">
        <f t="shared" si="19"/>
        <v>5000</v>
      </c>
      <c r="K84" s="50">
        <f t="shared" si="19"/>
        <v>5000</v>
      </c>
    </row>
    <row r="85" spans="1:11">
      <c r="A85" s="53" t="s">
        <v>218</v>
      </c>
      <c r="B85" s="53" t="s">
        <v>219</v>
      </c>
      <c r="C85" s="54">
        <v>4000</v>
      </c>
      <c r="D85" s="54"/>
      <c r="E85" s="54">
        <v>1000</v>
      </c>
      <c r="F85" s="54">
        <v>1000</v>
      </c>
      <c r="G85" s="54">
        <v>1000</v>
      </c>
      <c r="H85" s="54">
        <v>1000</v>
      </c>
      <c r="I85" s="54">
        <v>5000</v>
      </c>
      <c r="J85" s="55">
        <f>I85</f>
        <v>5000</v>
      </c>
      <c r="K85" s="55">
        <f>J85</f>
        <v>5000</v>
      </c>
    </row>
    <row r="86" spans="1:11" s="52" customFormat="1" ht="16.5" customHeight="1">
      <c r="A86" s="53" t="s">
        <v>223</v>
      </c>
      <c r="B86" s="53" t="s">
        <v>224</v>
      </c>
      <c r="C86" s="54"/>
      <c r="D86" s="54"/>
      <c r="E86" s="54"/>
      <c r="F86" s="54"/>
      <c r="G86" s="54"/>
      <c r="H86" s="54"/>
      <c r="I86" s="54"/>
      <c r="J86" s="55"/>
      <c r="K86" s="55"/>
    </row>
    <row r="87" spans="1:11" s="52" customFormat="1" ht="28.5" customHeight="1">
      <c r="A87" s="53">
        <v>5004</v>
      </c>
      <c r="B87" s="53" t="s">
        <v>246</v>
      </c>
      <c r="C87" s="54">
        <v>200000</v>
      </c>
      <c r="D87" s="54"/>
      <c r="E87" s="54">
        <v>200000</v>
      </c>
      <c r="F87" s="54">
        <v>0</v>
      </c>
      <c r="G87" s="54">
        <v>0</v>
      </c>
      <c r="H87" s="54">
        <v>0</v>
      </c>
      <c r="I87" s="54">
        <v>0</v>
      </c>
      <c r="J87" s="55">
        <v>0</v>
      </c>
      <c r="K87" s="55">
        <v>0</v>
      </c>
    </row>
    <row r="88" spans="1:11" s="48" customFormat="1" ht="15" customHeight="1">
      <c r="A88" s="53"/>
      <c r="B88" s="57" t="s">
        <v>247</v>
      </c>
      <c r="C88" s="54">
        <f>C89+C91</f>
        <v>485350</v>
      </c>
      <c r="D88" s="54"/>
      <c r="E88" s="54">
        <f>E89+E91</f>
        <v>277350</v>
      </c>
      <c r="F88" s="54">
        <f>F89+F91</f>
        <v>79000</v>
      </c>
      <c r="G88" s="54">
        <f>G89+G91</f>
        <v>68000</v>
      </c>
      <c r="H88" s="54">
        <f>H89+H91</f>
        <v>61000</v>
      </c>
      <c r="I88" s="54">
        <v>0</v>
      </c>
      <c r="J88" s="54">
        <v>0</v>
      </c>
      <c r="K88" s="54">
        <v>0</v>
      </c>
    </row>
    <row r="89" spans="1:11" s="52" customFormat="1" ht="29.25" customHeight="1">
      <c r="A89" s="53">
        <v>540210</v>
      </c>
      <c r="B89" s="53" t="s">
        <v>248</v>
      </c>
      <c r="C89" s="54">
        <v>285350</v>
      </c>
      <c r="D89" s="54"/>
      <c r="E89" s="59">
        <v>77350</v>
      </c>
      <c r="F89" s="59">
        <v>79000</v>
      </c>
      <c r="G89" s="59">
        <v>68000</v>
      </c>
      <c r="H89" s="59">
        <v>61000</v>
      </c>
      <c r="I89" s="54">
        <v>0</v>
      </c>
      <c r="J89" s="54">
        <v>0</v>
      </c>
      <c r="K89" s="54">
        <v>0</v>
      </c>
    </row>
    <row r="90" spans="1:11" s="52" customFormat="1" ht="15" customHeight="1">
      <c r="A90" s="53">
        <v>540250</v>
      </c>
      <c r="B90" s="53" t="s">
        <v>242</v>
      </c>
      <c r="C90" s="54"/>
      <c r="D90" s="54"/>
      <c r="E90" s="54"/>
      <c r="F90" s="54"/>
      <c r="G90" s="54"/>
      <c r="H90" s="54"/>
      <c r="I90" s="54"/>
      <c r="J90" s="54"/>
      <c r="K90" s="54"/>
    </row>
    <row r="91" spans="1:11" s="52" customFormat="1" ht="25.5" customHeight="1">
      <c r="A91" s="53">
        <v>540205</v>
      </c>
      <c r="B91" s="53" t="s">
        <v>246</v>
      </c>
      <c r="C91" s="54">
        <v>200000</v>
      </c>
      <c r="D91" s="54"/>
      <c r="E91" s="54">
        <v>200000</v>
      </c>
      <c r="F91" s="54">
        <v>0</v>
      </c>
      <c r="G91" s="54">
        <v>0</v>
      </c>
      <c r="H91" s="54">
        <v>0</v>
      </c>
      <c r="I91" s="54">
        <v>0</v>
      </c>
      <c r="J91" s="55">
        <v>0</v>
      </c>
      <c r="K91" s="55">
        <v>0</v>
      </c>
    </row>
    <row r="92" spans="1:11" s="52" customFormat="1" ht="28.5" customHeight="1">
      <c r="A92" s="46" t="s">
        <v>249</v>
      </c>
      <c r="B92" s="46" t="s">
        <v>250</v>
      </c>
      <c r="C92" s="47">
        <f>C93</f>
        <v>0</v>
      </c>
      <c r="D92" s="47"/>
      <c r="E92" s="47">
        <f t="shared" ref="E92:H95" si="20">E93</f>
        <v>0</v>
      </c>
      <c r="F92" s="47">
        <f t="shared" si="20"/>
        <v>0</v>
      </c>
      <c r="G92" s="47">
        <f t="shared" si="20"/>
        <v>0</v>
      </c>
      <c r="H92" s="47">
        <f t="shared" si="20"/>
        <v>0</v>
      </c>
      <c r="I92" s="47">
        <v>0</v>
      </c>
      <c r="J92" s="43">
        <v>0</v>
      </c>
      <c r="K92" s="43">
        <f>J92</f>
        <v>0</v>
      </c>
    </row>
    <row r="93" spans="1:11" s="52" customFormat="1" ht="15" customHeight="1">
      <c r="A93" s="49" t="s">
        <v>169</v>
      </c>
      <c r="B93" s="49" t="s">
        <v>170</v>
      </c>
      <c r="C93" s="50">
        <f>C94</f>
        <v>0</v>
      </c>
      <c r="D93" s="50"/>
      <c r="E93" s="50">
        <f t="shared" si="20"/>
        <v>0</v>
      </c>
      <c r="F93" s="50">
        <f t="shared" si="20"/>
        <v>0</v>
      </c>
      <c r="G93" s="50">
        <f t="shared" si="20"/>
        <v>0</v>
      </c>
      <c r="H93" s="50">
        <f t="shared" si="20"/>
        <v>0</v>
      </c>
      <c r="I93" s="50">
        <v>0</v>
      </c>
      <c r="J93" s="51">
        <v>0</v>
      </c>
      <c r="K93" s="51">
        <v>0</v>
      </c>
    </row>
    <row r="94" spans="1:11" s="48" customFormat="1" ht="12">
      <c r="A94" s="49" t="s">
        <v>251</v>
      </c>
      <c r="B94" s="49" t="s">
        <v>252</v>
      </c>
      <c r="C94" s="50">
        <f>C95+C97</f>
        <v>0</v>
      </c>
      <c r="D94" s="50"/>
      <c r="E94" s="50">
        <f>E95+E97</f>
        <v>0</v>
      </c>
      <c r="F94" s="50">
        <f t="shared" si="20"/>
        <v>0</v>
      </c>
      <c r="G94" s="50">
        <f t="shared" si="20"/>
        <v>0</v>
      </c>
      <c r="H94" s="50">
        <f t="shared" si="20"/>
        <v>0</v>
      </c>
      <c r="I94" s="50">
        <v>0</v>
      </c>
      <c r="J94" s="51">
        <v>0</v>
      </c>
      <c r="K94" s="51">
        <v>0</v>
      </c>
    </row>
    <row r="95" spans="1:11" s="48" customFormat="1" ht="15" customHeight="1">
      <c r="A95" s="53">
        <v>3001</v>
      </c>
      <c r="B95" s="53" t="s">
        <v>253</v>
      </c>
      <c r="C95" s="54">
        <f>C96</f>
        <v>0</v>
      </c>
      <c r="D95" s="54"/>
      <c r="E95" s="54">
        <f>E96</f>
        <v>0</v>
      </c>
      <c r="F95" s="54">
        <f t="shared" si="20"/>
        <v>0</v>
      </c>
      <c r="G95" s="54">
        <f t="shared" si="20"/>
        <v>0</v>
      </c>
      <c r="H95" s="54">
        <f t="shared" si="20"/>
        <v>0</v>
      </c>
      <c r="I95" s="54">
        <v>0</v>
      </c>
      <c r="J95" s="55">
        <v>0</v>
      </c>
      <c r="K95" s="55">
        <v>0</v>
      </c>
    </row>
    <row r="96" spans="1:11" s="52" customFormat="1" ht="19.5" customHeight="1">
      <c r="A96" s="53">
        <v>300101</v>
      </c>
      <c r="B96" s="53" t="s">
        <v>254</v>
      </c>
      <c r="C96" s="54">
        <v>0</v>
      </c>
      <c r="D96" s="54"/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5">
        <v>0</v>
      </c>
      <c r="K96" s="55">
        <v>0</v>
      </c>
    </row>
    <row r="97" spans="1:11" s="52" customFormat="1" ht="15" customHeight="1">
      <c r="A97" s="53">
        <v>300303</v>
      </c>
      <c r="B97" s="53" t="s">
        <v>255</v>
      </c>
      <c r="C97" s="54"/>
      <c r="D97" s="54"/>
      <c r="E97" s="54"/>
      <c r="F97" s="54"/>
      <c r="G97" s="54"/>
      <c r="H97" s="54"/>
      <c r="I97" s="54"/>
      <c r="J97" s="55"/>
      <c r="K97" s="55"/>
    </row>
    <row r="98" spans="1:11" s="52" customFormat="1" ht="15" customHeight="1">
      <c r="A98" s="46" t="s">
        <v>256</v>
      </c>
      <c r="B98" s="46" t="s">
        <v>257</v>
      </c>
      <c r="C98" s="47">
        <f>C99+C181+C238</f>
        <v>8113197</v>
      </c>
      <c r="D98" s="47"/>
      <c r="E98" s="47">
        <f>E99+E181+E238</f>
        <v>4784840</v>
      </c>
      <c r="F98" s="47">
        <f>F99+F181+F238</f>
        <v>1203793</v>
      </c>
      <c r="G98" s="47">
        <f>G99+G181+G238</f>
        <v>1132233</v>
      </c>
      <c r="H98" s="47">
        <f>H99+H181+H238</f>
        <v>992331</v>
      </c>
      <c r="I98" s="47">
        <v>1979986</v>
      </c>
      <c r="J98" s="47">
        <f>J99+J181+J238</f>
        <v>3671518</v>
      </c>
      <c r="K98" s="47">
        <f>K99+K181+K238</f>
        <v>3791698</v>
      </c>
    </row>
    <row r="99" spans="1:11" s="52" customFormat="1" ht="15" customHeight="1">
      <c r="A99" s="46" t="s">
        <v>258</v>
      </c>
      <c r="B99" s="46" t="s">
        <v>259</v>
      </c>
      <c r="C99" s="47">
        <f>C100+C131+C136+C140</f>
        <v>4073189</v>
      </c>
      <c r="D99" s="47"/>
      <c r="E99" s="47">
        <f t="shared" ref="E99:K99" si="21">E100+E131+E136+E140</f>
        <v>2655189</v>
      </c>
      <c r="F99" s="47">
        <f t="shared" si="21"/>
        <v>503200</v>
      </c>
      <c r="G99" s="47">
        <f t="shared" si="21"/>
        <v>481640</v>
      </c>
      <c r="H99" s="47">
        <f t="shared" si="21"/>
        <v>433160</v>
      </c>
      <c r="I99" s="47">
        <f t="shared" si="21"/>
        <v>747240</v>
      </c>
      <c r="J99" s="47">
        <f t="shared" si="21"/>
        <v>769350</v>
      </c>
      <c r="K99" s="47">
        <f t="shared" si="21"/>
        <v>789530</v>
      </c>
    </row>
    <row r="100" spans="1:11" s="52" customFormat="1" ht="15" customHeight="1">
      <c r="A100" s="49" t="s">
        <v>169</v>
      </c>
      <c r="B100" s="49" t="s">
        <v>170</v>
      </c>
      <c r="C100" s="50">
        <f>C103+C101+C123+C124+C129</f>
        <v>2084000</v>
      </c>
      <c r="D100" s="50"/>
      <c r="E100" s="50">
        <f t="shared" ref="E100:K100" si="22">E103+E101+E123+E124+E129</f>
        <v>666000</v>
      </c>
      <c r="F100" s="50">
        <f t="shared" si="22"/>
        <v>503200</v>
      </c>
      <c r="G100" s="50">
        <f t="shared" si="22"/>
        <v>481640</v>
      </c>
      <c r="H100" s="50">
        <f t="shared" si="22"/>
        <v>433160</v>
      </c>
      <c r="I100" s="50">
        <f t="shared" si="22"/>
        <v>747240</v>
      </c>
      <c r="J100" s="50">
        <f t="shared" si="22"/>
        <v>769350</v>
      </c>
      <c r="K100" s="50">
        <f t="shared" si="22"/>
        <v>789530</v>
      </c>
    </row>
    <row r="101" spans="1:11" s="52" customFormat="1" ht="15" customHeight="1">
      <c r="A101" s="49">
        <v>10</v>
      </c>
      <c r="B101" s="49" t="s">
        <v>172</v>
      </c>
      <c r="C101" s="50">
        <f>C102</f>
        <v>90000</v>
      </c>
      <c r="D101" s="50"/>
      <c r="E101" s="50">
        <f t="shared" ref="E101:K101" si="23">E102</f>
        <v>90000</v>
      </c>
      <c r="F101" s="50">
        <f t="shared" si="23"/>
        <v>0</v>
      </c>
      <c r="G101" s="50">
        <f t="shared" si="23"/>
        <v>0</v>
      </c>
      <c r="H101" s="50">
        <f t="shared" si="23"/>
        <v>0</v>
      </c>
      <c r="I101" s="50">
        <f t="shared" si="23"/>
        <v>0</v>
      </c>
      <c r="J101" s="50">
        <f t="shared" si="23"/>
        <v>0</v>
      </c>
      <c r="K101" s="50">
        <f t="shared" si="23"/>
        <v>0</v>
      </c>
    </row>
    <row r="102" spans="1:11" s="52" customFormat="1" ht="15" customHeight="1">
      <c r="A102" s="53">
        <v>100115</v>
      </c>
      <c r="B102" s="53" t="s">
        <v>377</v>
      </c>
      <c r="C102" s="54">
        <v>90000</v>
      </c>
      <c r="D102" s="54"/>
      <c r="E102" s="54">
        <v>90000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</row>
    <row r="103" spans="1:11" s="52" customFormat="1" ht="15" customHeight="1">
      <c r="A103" s="49" t="s">
        <v>192</v>
      </c>
      <c r="B103" s="49" t="s">
        <v>193</v>
      </c>
      <c r="C103" s="50">
        <v>651000</v>
      </c>
      <c r="D103" s="50"/>
      <c r="E103" s="50">
        <f t="shared" ref="E103:K103" si="24">E104+E113+E115+E117+E118+E119+E120</f>
        <v>172250</v>
      </c>
      <c r="F103" s="50">
        <f t="shared" si="24"/>
        <v>170110</v>
      </c>
      <c r="G103" s="50">
        <f t="shared" si="24"/>
        <v>145890</v>
      </c>
      <c r="H103" s="50">
        <f t="shared" si="24"/>
        <v>162750</v>
      </c>
      <c r="I103" s="50">
        <f t="shared" si="24"/>
        <v>677000</v>
      </c>
      <c r="J103" s="50">
        <f t="shared" si="24"/>
        <v>697000</v>
      </c>
      <c r="K103" s="50">
        <f t="shared" si="24"/>
        <v>715000</v>
      </c>
    </row>
    <row r="104" spans="1:11" s="52" customFormat="1" ht="15" customHeight="1">
      <c r="A104" s="53" t="s">
        <v>194</v>
      </c>
      <c r="B104" s="53" t="s">
        <v>195</v>
      </c>
      <c r="C104" s="50">
        <f>C105+C106+C107+C108+C109+C110+C111+C112</f>
        <v>594000</v>
      </c>
      <c r="D104" s="50"/>
      <c r="E104" s="50">
        <f t="shared" ref="E104:K104" si="25">E105+E106+E107+E108+E109+E110+E111+E112</f>
        <v>163250</v>
      </c>
      <c r="F104" s="50">
        <f t="shared" si="25"/>
        <v>161110</v>
      </c>
      <c r="G104" s="50">
        <f t="shared" si="25"/>
        <v>136890</v>
      </c>
      <c r="H104" s="50">
        <f t="shared" si="25"/>
        <v>132750</v>
      </c>
      <c r="I104" s="50">
        <f t="shared" si="25"/>
        <v>621000</v>
      </c>
      <c r="J104" s="50">
        <f t="shared" si="25"/>
        <v>641000</v>
      </c>
      <c r="K104" s="50">
        <f t="shared" si="25"/>
        <v>659000</v>
      </c>
    </row>
    <row r="105" spans="1:11" s="52" customFormat="1" ht="24.75" customHeight="1">
      <c r="A105" s="53" t="s">
        <v>196</v>
      </c>
      <c r="B105" s="53" t="s">
        <v>197</v>
      </c>
      <c r="C105" s="54">
        <v>25000</v>
      </c>
      <c r="D105" s="54"/>
      <c r="E105" s="54">
        <v>3000</v>
      </c>
      <c r="F105" s="54">
        <v>8000</v>
      </c>
      <c r="G105" s="54">
        <v>3000</v>
      </c>
      <c r="H105" s="54">
        <v>11000</v>
      </c>
      <c r="I105" s="54">
        <v>30000</v>
      </c>
      <c r="J105" s="55">
        <v>50000</v>
      </c>
      <c r="K105" s="55">
        <f t="shared" ref="K105:K111" si="26">J105</f>
        <v>50000</v>
      </c>
    </row>
    <row r="106" spans="1:11" s="52" customFormat="1" ht="23.25" customHeight="1">
      <c r="A106" s="53" t="s">
        <v>198</v>
      </c>
      <c r="B106" s="53" t="s">
        <v>199</v>
      </c>
      <c r="C106" s="54">
        <v>30000</v>
      </c>
      <c r="D106" s="54"/>
      <c r="E106" s="54">
        <v>3000</v>
      </c>
      <c r="F106" s="54">
        <v>9000</v>
      </c>
      <c r="G106" s="54">
        <v>3000</v>
      </c>
      <c r="H106" s="54">
        <v>15000</v>
      </c>
      <c r="I106" s="54">
        <v>30000</v>
      </c>
      <c r="J106" s="55">
        <v>30000</v>
      </c>
      <c r="K106" s="55">
        <f t="shared" si="26"/>
        <v>30000</v>
      </c>
    </row>
    <row r="107" spans="1:11" s="52" customFormat="1" ht="15" customHeight="1">
      <c r="A107" s="53" t="s">
        <v>200</v>
      </c>
      <c r="B107" s="53" t="s">
        <v>201</v>
      </c>
      <c r="C107" s="54">
        <v>115000</v>
      </c>
      <c r="D107" s="54"/>
      <c r="E107" s="54">
        <v>40000</v>
      </c>
      <c r="F107" s="54">
        <v>40000</v>
      </c>
      <c r="G107" s="54">
        <v>20000</v>
      </c>
      <c r="H107" s="54">
        <v>15000</v>
      </c>
      <c r="I107" s="54">
        <v>120000</v>
      </c>
      <c r="J107" s="55">
        <v>120000</v>
      </c>
      <c r="K107" s="55">
        <v>140000</v>
      </c>
    </row>
    <row r="108" spans="1:11" s="52" customFormat="1" ht="15" customHeight="1">
      <c r="A108" s="53" t="s">
        <v>260</v>
      </c>
      <c r="B108" s="53" t="s">
        <v>261</v>
      </c>
      <c r="C108" s="54">
        <v>39000</v>
      </c>
      <c r="D108" s="54"/>
      <c r="E108" s="54">
        <v>10000</v>
      </c>
      <c r="F108" s="54">
        <v>10000</v>
      </c>
      <c r="G108" s="54">
        <v>5000</v>
      </c>
      <c r="H108" s="54">
        <v>14000</v>
      </c>
      <c r="I108" s="54">
        <v>40000</v>
      </c>
      <c r="J108" s="55">
        <f>I108</f>
        <v>40000</v>
      </c>
      <c r="K108" s="55">
        <f t="shared" si="26"/>
        <v>40000</v>
      </c>
    </row>
    <row r="109" spans="1:11" s="52" customFormat="1" ht="15" customHeight="1">
      <c r="A109" s="53" t="s">
        <v>262</v>
      </c>
      <c r="B109" s="53" t="s">
        <v>263</v>
      </c>
      <c r="C109" s="54">
        <v>0</v>
      </c>
      <c r="D109" s="54"/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5">
        <f>I109</f>
        <v>0</v>
      </c>
      <c r="K109" s="55">
        <f t="shared" si="26"/>
        <v>0</v>
      </c>
    </row>
    <row r="110" spans="1:11" s="52" customFormat="1" ht="15" customHeight="1">
      <c r="A110" s="53" t="s">
        <v>205</v>
      </c>
      <c r="B110" s="53" t="s">
        <v>206</v>
      </c>
      <c r="C110" s="54">
        <v>39000</v>
      </c>
      <c r="D110" s="54"/>
      <c r="E110" s="54">
        <v>10000</v>
      </c>
      <c r="F110" s="54">
        <v>10000</v>
      </c>
      <c r="G110" s="54">
        <v>7000</v>
      </c>
      <c r="H110" s="54">
        <v>12000</v>
      </c>
      <c r="I110" s="54">
        <v>40000</v>
      </c>
      <c r="J110" s="55">
        <f>I110</f>
        <v>40000</v>
      </c>
      <c r="K110" s="55">
        <f t="shared" si="26"/>
        <v>40000</v>
      </c>
    </row>
    <row r="111" spans="1:11" s="52" customFormat="1" ht="24" customHeight="1">
      <c r="A111" s="53" t="s">
        <v>264</v>
      </c>
      <c r="B111" s="53" t="s">
        <v>207</v>
      </c>
      <c r="C111" s="54">
        <v>47000</v>
      </c>
      <c r="D111" s="54"/>
      <c r="E111" s="54">
        <v>12000</v>
      </c>
      <c r="F111" s="54">
        <v>12000</v>
      </c>
      <c r="G111" s="54">
        <v>12000</v>
      </c>
      <c r="H111" s="54">
        <v>11000</v>
      </c>
      <c r="I111" s="54">
        <v>48000</v>
      </c>
      <c r="J111" s="55">
        <v>48000</v>
      </c>
      <c r="K111" s="55">
        <f t="shared" si="26"/>
        <v>48000</v>
      </c>
    </row>
    <row r="112" spans="1:11" s="52" customFormat="1" ht="26.25" customHeight="1">
      <c r="A112" s="53" t="s">
        <v>208</v>
      </c>
      <c r="B112" s="53" t="s">
        <v>209</v>
      </c>
      <c r="C112" s="54">
        <v>299000</v>
      </c>
      <c r="D112" s="54"/>
      <c r="E112" s="54">
        <v>85250</v>
      </c>
      <c r="F112" s="54">
        <v>72110</v>
      </c>
      <c r="G112" s="54">
        <v>86890</v>
      </c>
      <c r="H112" s="54">
        <v>54750</v>
      </c>
      <c r="I112" s="54">
        <v>313000</v>
      </c>
      <c r="J112" s="55">
        <v>313000</v>
      </c>
      <c r="K112" s="55">
        <v>311000</v>
      </c>
    </row>
    <row r="113" spans="1:11" s="52" customFormat="1" ht="15" customHeight="1">
      <c r="A113" s="53" t="s">
        <v>212</v>
      </c>
      <c r="B113" s="53" t="s">
        <v>213</v>
      </c>
      <c r="C113" s="50">
        <f>C114</f>
        <v>30000</v>
      </c>
      <c r="D113" s="50"/>
      <c r="E113" s="50">
        <f>E114</f>
        <v>2000</v>
      </c>
      <c r="F113" s="50">
        <f>F114</f>
        <v>5000</v>
      </c>
      <c r="G113" s="50">
        <f>G114</f>
        <v>5000</v>
      </c>
      <c r="H113" s="50">
        <f>H114</f>
        <v>18000</v>
      </c>
      <c r="I113" s="50">
        <f t="shared" ref="I113:K113" si="27">I114</f>
        <v>30000</v>
      </c>
      <c r="J113" s="50">
        <f t="shared" si="27"/>
        <v>30000</v>
      </c>
      <c r="K113" s="50">
        <f t="shared" si="27"/>
        <v>30000</v>
      </c>
    </row>
    <row r="114" spans="1:11" s="52" customFormat="1" ht="15" customHeight="1">
      <c r="A114" s="53">
        <v>200530</v>
      </c>
      <c r="B114" s="53" t="s">
        <v>215</v>
      </c>
      <c r="C114" s="54">
        <v>30000</v>
      </c>
      <c r="D114" s="54"/>
      <c r="E114" s="54">
        <v>2000</v>
      </c>
      <c r="F114" s="54">
        <v>5000</v>
      </c>
      <c r="G114" s="54">
        <v>5000</v>
      </c>
      <c r="H114" s="54">
        <v>18000</v>
      </c>
      <c r="I114" s="54">
        <v>30000</v>
      </c>
      <c r="J114" s="55">
        <v>30000</v>
      </c>
      <c r="K114" s="55">
        <f>J114</f>
        <v>30000</v>
      </c>
    </row>
    <row r="115" spans="1:11" s="52" customFormat="1" ht="15" customHeight="1">
      <c r="A115" s="53" t="s">
        <v>216</v>
      </c>
      <c r="B115" s="53" t="s">
        <v>245</v>
      </c>
      <c r="C115" s="50">
        <f>C116</f>
        <v>16000</v>
      </c>
      <c r="D115" s="50"/>
      <c r="E115" s="50">
        <f>E116</f>
        <v>4000</v>
      </c>
      <c r="F115" s="50">
        <f>F116</f>
        <v>4000</v>
      </c>
      <c r="G115" s="50">
        <f>G116</f>
        <v>4000</v>
      </c>
      <c r="H115" s="50">
        <f>H116</f>
        <v>4000</v>
      </c>
      <c r="I115" s="50">
        <f t="shared" ref="I115:K115" si="28">I116</f>
        <v>15000</v>
      </c>
      <c r="J115" s="50">
        <f t="shared" si="28"/>
        <v>15000</v>
      </c>
      <c r="K115" s="50">
        <f t="shared" si="28"/>
        <v>15000</v>
      </c>
    </row>
    <row r="116" spans="1:11" s="52" customFormat="1" ht="15" customHeight="1">
      <c r="A116" s="53" t="s">
        <v>218</v>
      </c>
      <c r="B116" s="53" t="s">
        <v>219</v>
      </c>
      <c r="C116" s="54">
        <v>16000</v>
      </c>
      <c r="D116" s="54"/>
      <c r="E116" s="54">
        <v>4000</v>
      </c>
      <c r="F116" s="54">
        <v>4000</v>
      </c>
      <c r="G116" s="54">
        <v>4000</v>
      </c>
      <c r="H116" s="54">
        <v>4000</v>
      </c>
      <c r="I116" s="54">
        <v>15000</v>
      </c>
      <c r="J116" s="55">
        <v>15000</v>
      </c>
      <c r="K116" s="55">
        <f>J116</f>
        <v>15000</v>
      </c>
    </row>
    <row r="117" spans="1:11" s="52" customFormat="1" ht="15" customHeight="1">
      <c r="A117" s="53">
        <v>2011</v>
      </c>
      <c r="B117" s="53" t="s">
        <v>265</v>
      </c>
      <c r="C117" s="54">
        <v>0</v>
      </c>
      <c r="D117" s="54"/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5">
        <v>0</v>
      </c>
      <c r="K117" s="55">
        <f>J117</f>
        <v>0</v>
      </c>
    </row>
    <row r="118" spans="1:11" s="52" customFormat="1" ht="15" customHeight="1">
      <c r="A118" s="60">
        <v>2013</v>
      </c>
      <c r="B118" s="53" t="s">
        <v>266</v>
      </c>
      <c r="C118" s="54">
        <v>5000</v>
      </c>
      <c r="D118" s="54"/>
      <c r="E118" s="54">
        <v>3000</v>
      </c>
      <c r="F118" s="54">
        <v>0</v>
      </c>
      <c r="G118" s="54">
        <v>0</v>
      </c>
      <c r="H118" s="54">
        <v>2000</v>
      </c>
      <c r="I118" s="54">
        <v>5000</v>
      </c>
      <c r="J118" s="55">
        <v>5000</v>
      </c>
      <c r="K118" s="55">
        <v>5000</v>
      </c>
    </row>
    <row r="119" spans="1:11" s="52" customFormat="1" ht="15" customHeight="1">
      <c r="A119" s="53" t="s">
        <v>223</v>
      </c>
      <c r="B119" s="53" t="s">
        <v>224</v>
      </c>
      <c r="C119" s="54">
        <v>6000</v>
      </c>
      <c r="D119" s="54"/>
      <c r="E119" s="54">
        <v>0</v>
      </c>
      <c r="F119" s="54">
        <v>0</v>
      </c>
      <c r="G119" s="54">
        <v>0</v>
      </c>
      <c r="H119" s="54">
        <v>6000</v>
      </c>
      <c r="I119" s="54">
        <v>6000</v>
      </c>
      <c r="J119" s="55">
        <v>6000</v>
      </c>
      <c r="K119" s="55">
        <f>J119</f>
        <v>6000</v>
      </c>
    </row>
    <row r="120" spans="1:11" s="52" customFormat="1" ht="15" customHeight="1">
      <c r="A120" s="53" t="s">
        <v>225</v>
      </c>
      <c r="B120" s="53" t="s">
        <v>226</v>
      </c>
      <c r="C120" s="54"/>
      <c r="D120" s="54"/>
      <c r="E120" s="54"/>
      <c r="F120" s="54"/>
      <c r="G120" s="54"/>
      <c r="H120" s="54"/>
      <c r="I120" s="54"/>
      <c r="J120" s="54"/>
      <c r="K120" s="55"/>
    </row>
    <row r="121" spans="1:11" s="52" customFormat="1" ht="15" customHeight="1">
      <c r="A121" s="56">
        <v>203003</v>
      </c>
      <c r="B121" s="53" t="s">
        <v>267</v>
      </c>
      <c r="C121" s="54"/>
      <c r="D121" s="54"/>
      <c r="E121" s="54"/>
      <c r="F121" s="54"/>
      <c r="G121" s="54"/>
      <c r="H121" s="54"/>
      <c r="I121" s="54"/>
      <c r="J121" s="55"/>
      <c r="K121" s="55"/>
    </row>
    <row r="122" spans="1:11" s="52" customFormat="1" ht="15" customHeight="1">
      <c r="A122" s="56">
        <v>203030</v>
      </c>
      <c r="B122" s="53" t="s">
        <v>268</v>
      </c>
      <c r="C122" s="54"/>
      <c r="D122" s="54"/>
      <c r="E122" s="54"/>
      <c r="F122" s="54"/>
      <c r="G122" s="54"/>
      <c r="H122" s="54"/>
      <c r="I122" s="54"/>
      <c r="J122" s="55"/>
      <c r="K122" s="55"/>
    </row>
    <row r="123" spans="1:11" s="52" customFormat="1" ht="15" customHeight="1">
      <c r="A123" s="56">
        <v>5940</v>
      </c>
      <c r="B123" s="53" t="s">
        <v>226</v>
      </c>
      <c r="C123" s="54"/>
      <c r="D123" s="54"/>
      <c r="E123" s="54"/>
      <c r="F123" s="54"/>
      <c r="G123" s="54"/>
      <c r="H123" s="54"/>
      <c r="I123" s="54"/>
      <c r="J123" s="55"/>
      <c r="K123" s="55"/>
    </row>
    <row r="124" spans="1:11" s="52" customFormat="1" ht="15" customHeight="1">
      <c r="A124" s="49" t="s">
        <v>269</v>
      </c>
      <c r="B124" s="49" t="s">
        <v>270</v>
      </c>
      <c r="C124" s="50">
        <f>C125</f>
        <v>1343000</v>
      </c>
      <c r="D124" s="50"/>
      <c r="E124" s="50">
        <f t="shared" ref="E124:K124" si="29">E125</f>
        <v>403750</v>
      </c>
      <c r="F124" s="50">
        <f t="shared" si="29"/>
        <v>333090</v>
      </c>
      <c r="G124" s="50">
        <f t="shared" si="29"/>
        <v>335750</v>
      </c>
      <c r="H124" s="50">
        <f t="shared" si="29"/>
        <v>270410</v>
      </c>
      <c r="I124" s="50">
        <f t="shared" si="29"/>
        <v>70240</v>
      </c>
      <c r="J124" s="50">
        <f t="shared" si="29"/>
        <v>72350</v>
      </c>
      <c r="K124" s="50">
        <f t="shared" si="29"/>
        <v>74530</v>
      </c>
    </row>
    <row r="125" spans="1:11" s="52" customFormat="1" ht="15" customHeight="1">
      <c r="A125" s="53" t="s">
        <v>271</v>
      </c>
      <c r="B125" s="53" t="s">
        <v>272</v>
      </c>
      <c r="C125" s="54">
        <f>C127+C126+C128</f>
        <v>1343000</v>
      </c>
      <c r="D125" s="54"/>
      <c r="E125" s="54">
        <f t="shared" ref="E125:H125" si="30">E127+E126+E128</f>
        <v>403750</v>
      </c>
      <c r="F125" s="54">
        <f t="shared" si="30"/>
        <v>333090</v>
      </c>
      <c r="G125" s="54">
        <f t="shared" si="30"/>
        <v>335750</v>
      </c>
      <c r="H125" s="54">
        <f t="shared" si="30"/>
        <v>270410</v>
      </c>
      <c r="I125" s="54">
        <f t="shared" ref="I125:K125" si="31">I127+I126</f>
        <v>70240</v>
      </c>
      <c r="J125" s="54">
        <f t="shared" si="31"/>
        <v>72350</v>
      </c>
      <c r="K125" s="54">
        <f t="shared" si="31"/>
        <v>74530</v>
      </c>
    </row>
    <row r="126" spans="1:11" s="52" customFormat="1" ht="15" customHeight="1">
      <c r="A126" s="53">
        <v>570201</v>
      </c>
      <c r="B126" s="53" t="s">
        <v>272</v>
      </c>
      <c r="C126" s="54">
        <v>68000</v>
      </c>
      <c r="D126" s="54"/>
      <c r="E126" s="54">
        <v>21250</v>
      </c>
      <c r="F126" s="54">
        <v>14340</v>
      </c>
      <c r="G126" s="54">
        <v>17000</v>
      </c>
      <c r="H126" s="54">
        <v>15410</v>
      </c>
      <c r="I126" s="54">
        <v>70240</v>
      </c>
      <c r="J126" s="55">
        <v>72350</v>
      </c>
      <c r="K126" s="55">
        <v>74530</v>
      </c>
    </row>
    <row r="127" spans="1:11" s="52" customFormat="1" ht="15" customHeight="1">
      <c r="A127" s="56">
        <v>570203</v>
      </c>
      <c r="B127" s="53" t="s">
        <v>273</v>
      </c>
      <c r="C127" s="54">
        <v>0</v>
      </c>
      <c r="D127" s="54"/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5">
        <v>0</v>
      </c>
      <c r="K127" s="55">
        <v>0</v>
      </c>
    </row>
    <row r="128" spans="1:11" s="52" customFormat="1" ht="15" customHeight="1">
      <c r="A128" s="56">
        <v>570205</v>
      </c>
      <c r="B128" s="53" t="s">
        <v>378</v>
      </c>
      <c r="C128" s="54">
        <v>1275000</v>
      </c>
      <c r="D128" s="54"/>
      <c r="E128" s="54">
        <v>382500</v>
      </c>
      <c r="F128" s="54">
        <v>318750</v>
      </c>
      <c r="G128" s="54">
        <v>318750</v>
      </c>
      <c r="H128" s="54">
        <v>255000</v>
      </c>
      <c r="I128" s="54">
        <v>0</v>
      </c>
      <c r="J128" s="55">
        <v>0</v>
      </c>
      <c r="K128" s="55">
        <v>0</v>
      </c>
    </row>
    <row r="129" spans="1:11" s="52" customFormat="1" ht="15" customHeight="1">
      <c r="A129" s="61">
        <v>59</v>
      </c>
      <c r="B129" s="49" t="s">
        <v>274</v>
      </c>
      <c r="C129" s="50">
        <f>C130</f>
        <v>0</v>
      </c>
      <c r="D129" s="50"/>
      <c r="E129" s="50">
        <f t="shared" ref="E129:K129" si="32">E130</f>
        <v>0</v>
      </c>
      <c r="F129" s="50">
        <f t="shared" si="32"/>
        <v>0</v>
      </c>
      <c r="G129" s="50">
        <f t="shared" si="32"/>
        <v>0</v>
      </c>
      <c r="H129" s="50">
        <f t="shared" si="32"/>
        <v>0</v>
      </c>
      <c r="I129" s="50">
        <f t="shared" si="32"/>
        <v>0</v>
      </c>
      <c r="J129" s="50">
        <f t="shared" si="32"/>
        <v>0</v>
      </c>
      <c r="K129" s="50">
        <f t="shared" si="32"/>
        <v>0</v>
      </c>
    </row>
    <row r="130" spans="1:11" s="52" customFormat="1" ht="15" customHeight="1">
      <c r="A130" s="60">
        <v>5901</v>
      </c>
      <c r="B130" s="57" t="s">
        <v>275</v>
      </c>
      <c r="C130" s="54">
        <v>0</v>
      </c>
      <c r="D130" s="54"/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5">
        <v>0</v>
      </c>
      <c r="K130" s="55">
        <v>0</v>
      </c>
    </row>
    <row r="131" spans="1:11" s="52" customFormat="1" ht="24" customHeight="1">
      <c r="A131" s="61">
        <v>70</v>
      </c>
      <c r="B131" s="49" t="s">
        <v>230</v>
      </c>
      <c r="C131" s="50">
        <f>C132</f>
        <v>520000</v>
      </c>
      <c r="D131" s="50"/>
      <c r="E131" s="50">
        <f t="shared" ref="E131:K132" si="33">E132</f>
        <v>520000</v>
      </c>
      <c r="F131" s="50">
        <f t="shared" si="33"/>
        <v>0</v>
      </c>
      <c r="G131" s="50">
        <f t="shared" si="33"/>
        <v>0</v>
      </c>
      <c r="H131" s="50">
        <f t="shared" si="33"/>
        <v>0</v>
      </c>
      <c r="I131" s="50">
        <f t="shared" si="33"/>
        <v>0</v>
      </c>
      <c r="J131" s="50">
        <v>0</v>
      </c>
      <c r="K131" s="50">
        <f t="shared" si="33"/>
        <v>0</v>
      </c>
    </row>
    <row r="132" spans="1:11" s="52" customFormat="1" ht="15" customHeight="1">
      <c r="A132" s="60">
        <v>71</v>
      </c>
      <c r="B132" s="53" t="s">
        <v>276</v>
      </c>
      <c r="C132" s="54">
        <f>C133</f>
        <v>520000</v>
      </c>
      <c r="D132" s="54"/>
      <c r="E132" s="54">
        <f t="shared" si="33"/>
        <v>520000</v>
      </c>
      <c r="F132" s="54">
        <f t="shared" si="33"/>
        <v>0</v>
      </c>
      <c r="G132" s="54">
        <f t="shared" si="33"/>
        <v>0</v>
      </c>
      <c r="H132" s="54">
        <f t="shared" si="33"/>
        <v>0</v>
      </c>
      <c r="I132" s="54">
        <f t="shared" si="33"/>
        <v>0</v>
      </c>
      <c r="J132" s="54">
        <f t="shared" si="33"/>
        <v>0</v>
      </c>
      <c r="K132" s="54">
        <f t="shared" si="33"/>
        <v>0</v>
      </c>
    </row>
    <row r="133" spans="1:11" s="52" customFormat="1" ht="15" customHeight="1">
      <c r="A133" s="60">
        <v>7101</v>
      </c>
      <c r="B133" s="53" t="s">
        <v>234</v>
      </c>
      <c r="C133" s="54">
        <f>C134+C135</f>
        <v>520000</v>
      </c>
      <c r="D133" s="54"/>
      <c r="E133" s="54">
        <f>E134+E135</f>
        <v>520000</v>
      </c>
      <c r="F133" s="54">
        <f>F134+F135</f>
        <v>0</v>
      </c>
      <c r="G133" s="54">
        <f>G134+G135</f>
        <v>0</v>
      </c>
      <c r="H133" s="54">
        <f>H134+H135</f>
        <v>0</v>
      </c>
      <c r="I133" s="54">
        <v>0</v>
      </c>
      <c r="J133" s="54">
        <f>D133</f>
        <v>0</v>
      </c>
      <c r="K133" s="54">
        <v>0</v>
      </c>
    </row>
    <row r="134" spans="1:11" s="52" customFormat="1" ht="15" customHeight="1">
      <c r="A134" s="56">
        <v>710101</v>
      </c>
      <c r="B134" s="53" t="s">
        <v>235</v>
      </c>
      <c r="C134" s="54">
        <v>520000</v>
      </c>
      <c r="D134" s="54"/>
      <c r="E134" s="54">
        <v>520000</v>
      </c>
      <c r="F134" s="54">
        <v>0</v>
      </c>
      <c r="G134" s="54">
        <v>0</v>
      </c>
      <c r="H134" s="54">
        <v>0</v>
      </c>
      <c r="I134" s="54">
        <v>0</v>
      </c>
      <c r="J134" s="54">
        <f>D134</f>
        <v>0</v>
      </c>
      <c r="K134" s="54">
        <v>0</v>
      </c>
    </row>
    <row r="135" spans="1:11" s="52" customFormat="1" ht="15" customHeight="1">
      <c r="A135" s="56">
        <v>710130</v>
      </c>
      <c r="B135" s="53" t="s">
        <v>277</v>
      </c>
      <c r="C135" s="54">
        <v>0</v>
      </c>
      <c r="D135" s="54"/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</row>
    <row r="136" spans="1:11" s="52" customFormat="1" ht="15" customHeight="1">
      <c r="A136" s="53">
        <v>5648</v>
      </c>
      <c r="B136" s="46" t="s">
        <v>304</v>
      </c>
      <c r="C136" s="47">
        <v>0</v>
      </c>
      <c r="D136" s="54"/>
      <c r="E136" s="47">
        <f>SUM(E137+E138+E139)</f>
        <v>0</v>
      </c>
      <c r="F136" s="47">
        <f>SUM(F137+F138+F139)</f>
        <v>0</v>
      </c>
      <c r="G136" s="54">
        <v>0</v>
      </c>
      <c r="H136" s="47">
        <f>SUM(H137+H138+H139)</f>
        <v>0</v>
      </c>
      <c r="I136" s="54">
        <v>0</v>
      </c>
      <c r="J136" s="54">
        <v>0</v>
      </c>
      <c r="K136" s="54">
        <v>0</v>
      </c>
    </row>
    <row r="137" spans="1:11" s="52" customFormat="1" ht="15" customHeight="1">
      <c r="A137" s="53">
        <v>564801</v>
      </c>
      <c r="B137" s="53" t="s">
        <v>305</v>
      </c>
      <c r="C137" s="54"/>
      <c r="D137" s="54"/>
      <c r="E137" s="47"/>
      <c r="F137" s="54"/>
      <c r="G137" s="54"/>
      <c r="H137" s="54"/>
      <c r="I137" s="54"/>
      <c r="J137" s="54"/>
      <c r="K137" s="54"/>
    </row>
    <row r="138" spans="1:11" s="52" customFormat="1" ht="15" customHeight="1">
      <c r="A138" s="53">
        <v>564802</v>
      </c>
      <c r="B138" s="53" t="s">
        <v>343</v>
      </c>
      <c r="C138" s="54"/>
      <c r="D138" s="54"/>
      <c r="E138" s="54"/>
      <c r="F138" s="54"/>
      <c r="G138" s="54"/>
      <c r="H138" s="54"/>
      <c r="I138" s="54"/>
      <c r="J138" s="54"/>
      <c r="K138" s="54"/>
    </row>
    <row r="139" spans="1:11" s="52" customFormat="1" ht="15" customHeight="1">
      <c r="A139" s="53">
        <v>564803</v>
      </c>
      <c r="B139" s="53" t="s">
        <v>307</v>
      </c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s="52" customFormat="1" ht="39" customHeight="1">
      <c r="A140" s="46">
        <v>61</v>
      </c>
      <c r="B140" s="85" t="s">
        <v>376</v>
      </c>
      <c r="C140" s="47">
        <f>C141+C142</f>
        <v>1469189</v>
      </c>
      <c r="D140" s="47"/>
      <c r="E140" s="47">
        <f t="shared" ref="E140:H140" si="34">E141+E142</f>
        <v>1469189</v>
      </c>
      <c r="F140" s="47">
        <f t="shared" si="34"/>
        <v>0</v>
      </c>
      <c r="G140" s="47">
        <f t="shared" si="34"/>
        <v>0</v>
      </c>
      <c r="H140" s="47">
        <f t="shared" si="34"/>
        <v>0</v>
      </c>
      <c r="I140" s="47">
        <v>0</v>
      </c>
      <c r="J140" s="47">
        <v>0</v>
      </c>
      <c r="K140" s="47">
        <v>0</v>
      </c>
    </row>
    <row r="141" spans="1:11" s="52" customFormat="1" ht="15" customHeight="1">
      <c r="A141" s="53">
        <v>6101</v>
      </c>
      <c r="B141" s="86" t="s">
        <v>373</v>
      </c>
      <c r="C141" s="54">
        <v>1234613</v>
      </c>
      <c r="D141" s="54"/>
      <c r="E141" s="54">
        <v>1234613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</row>
    <row r="142" spans="1:11" s="52" customFormat="1" ht="15" customHeight="1">
      <c r="A142" s="53">
        <v>6103</v>
      </c>
      <c r="B142" s="86" t="s">
        <v>371</v>
      </c>
      <c r="C142" s="54">
        <v>234576</v>
      </c>
      <c r="D142" s="54"/>
      <c r="E142" s="54">
        <v>234576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</row>
    <row r="143" spans="1:11" s="52" customFormat="1" ht="15" customHeight="1">
      <c r="A143" s="56"/>
      <c r="B143" s="53" t="s">
        <v>278</v>
      </c>
      <c r="C143" s="47">
        <f>C144+C147+C150</f>
        <v>0</v>
      </c>
      <c r="D143" s="47"/>
      <c r="E143" s="47">
        <f t="shared" ref="E143:K143" si="35">E144+E147+E150</f>
        <v>0</v>
      </c>
      <c r="F143" s="47">
        <f t="shared" si="35"/>
        <v>0</v>
      </c>
      <c r="G143" s="47">
        <f t="shared" si="35"/>
        <v>0</v>
      </c>
      <c r="H143" s="47">
        <f t="shared" si="35"/>
        <v>0</v>
      </c>
      <c r="I143" s="47">
        <f t="shared" si="35"/>
        <v>0</v>
      </c>
      <c r="J143" s="47">
        <f t="shared" si="35"/>
        <v>0</v>
      </c>
      <c r="K143" s="47">
        <f t="shared" si="35"/>
        <v>0</v>
      </c>
    </row>
    <row r="144" spans="1:11" s="52" customFormat="1" ht="15" customHeight="1">
      <c r="A144" s="53">
        <v>650203</v>
      </c>
      <c r="B144" s="53" t="s">
        <v>279</v>
      </c>
      <c r="C144" s="54">
        <v>0</v>
      </c>
      <c r="D144" s="54"/>
      <c r="E144" s="54">
        <f>E145+E146</f>
        <v>0</v>
      </c>
      <c r="F144" s="54">
        <f>F145+F146</f>
        <v>0</v>
      </c>
      <c r="G144" s="54">
        <f>G145+G146</f>
        <v>0</v>
      </c>
      <c r="H144" s="54">
        <f>H145+H146</f>
        <v>0</v>
      </c>
      <c r="I144" s="54">
        <f>I145+I146</f>
        <v>0</v>
      </c>
      <c r="J144" s="54">
        <v>0</v>
      </c>
      <c r="K144" s="54">
        <v>0</v>
      </c>
    </row>
    <row r="145" spans="1:11" s="52" customFormat="1" ht="15" customHeight="1">
      <c r="A145" s="53">
        <v>65020301</v>
      </c>
      <c r="B145" s="53" t="s">
        <v>280</v>
      </c>
      <c r="C145" s="54">
        <v>0</v>
      </c>
      <c r="D145" s="54"/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</row>
    <row r="146" spans="1:11" s="52" customFormat="1" ht="15" customHeight="1">
      <c r="A146" s="53">
        <v>65020302</v>
      </c>
      <c r="B146" s="53" t="s">
        <v>281</v>
      </c>
      <c r="C146" s="54">
        <v>0</v>
      </c>
      <c r="D146" s="54"/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</row>
    <row r="147" spans="1:11" s="52" customFormat="1" ht="15" customHeight="1">
      <c r="A147" s="53">
        <v>650204</v>
      </c>
      <c r="B147" s="53" t="s">
        <v>282</v>
      </c>
      <c r="C147" s="54">
        <v>0</v>
      </c>
      <c r="D147" s="54"/>
      <c r="E147" s="54">
        <f t="shared" ref="E147:K147" si="36">E149+E148</f>
        <v>0</v>
      </c>
      <c r="F147" s="54">
        <f t="shared" si="36"/>
        <v>0</v>
      </c>
      <c r="G147" s="54">
        <f t="shared" si="36"/>
        <v>0</v>
      </c>
      <c r="H147" s="54">
        <v>0</v>
      </c>
      <c r="I147" s="54">
        <f t="shared" si="36"/>
        <v>0</v>
      </c>
      <c r="J147" s="54">
        <f t="shared" si="36"/>
        <v>0</v>
      </c>
      <c r="K147" s="54">
        <f t="shared" si="36"/>
        <v>0</v>
      </c>
    </row>
    <row r="148" spans="1:11" s="52" customFormat="1" ht="15" customHeight="1">
      <c r="A148" s="53">
        <v>65020401</v>
      </c>
      <c r="B148" s="53" t="s">
        <v>283</v>
      </c>
      <c r="C148" s="54"/>
      <c r="D148" s="54"/>
      <c r="E148" s="54"/>
      <c r="F148" s="54"/>
      <c r="G148" s="54"/>
      <c r="H148" s="54"/>
      <c r="I148" s="54"/>
      <c r="J148" s="54"/>
      <c r="K148" s="54"/>
    </row>
    <row r="149" spans="1:11" s="52" customFormat="1" ht="15" customHeight="1">
      <c r="A149" s="53">
        <v>65020402</v>
      </c>
      <c r="B149" s="53" t="s">
        <v>284</v>
      </c>
      <c r="C149" s="54">
        <v>0</v>
      </c>
      <c r="D149" s="54"/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</row>
    <row r="150" spans="1:11" s="52" customFormat="1" ht="15" customHeight="1">
      <c r="A150" s="53">
        <v>650250</v>
      </c>
      <c r="B150" s="53" t="s">
        <v>285</v>
      </c>
      <c r="C150" s="54">
        <v>0</v>
      </c>
      <c r="D150" s="54"/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</row>
    <row r="151" spans="1:11" s="52" customFormat="1" ht="15" customHeight="1">
      <c r="A151" s="53"/>
      <c r="B151" s="53"/>
      <c r="C151" s="54"/>
      <c r="D151" s="54"/>
      <c r="E151" s="54"/>
      <c r="F151" s="54"/>
      <c r="G151" s="54"/>
      <c r="H151" s="54"/>
      <c r="I151" s="54"/>
      <c r="J151" s="54"/>
      <c r="K151" s="54"/>
    </row>
    <row r="152" spans="1:11" s="52" customFormat="1" ht="15" customHeight="1">
      <c r="A152" s="49">
        <v>6602</v>
      </c>
      <c r="B152" s="49" t="s">
        <v>286</v>
      </c>
      <c r="C152" s="47">
        <f>C153+C197+C193</f>
        <v>63172</v>
      </c>
      <c r="D152" s="54"/>
      <c r="E152" s="47">
        <f>E153+E197+E193</f>
        <v>18000</v>
      </c>
      <c r="F152" s="47">
        <f>F153+F197+F193</f>
        <v>19043</v>
      </c>
      <c r="G152" s="47">
        <f>G153+G197+G193</f>
        <v>15043</v>
      </c>
      <c r="H152" s="47">
        <f>H153+H197+H193</f>
        <v>11076</v>
      </c>
      <c r="I152" s="47">
        <f>I153+I197+I193</f>
        <v>67000</v>
      </c>
      <c r="J152" s="47">
        <f t="shared" ref="J152:K152" si="37">J153+J197+J193</f>
        <v>67000</v>
      </c>
      <c r="K152" s="47">
        <f t="shared" si="37"/>
        <v>67000</v>
      </c>
    </row>
    <row r="153" spans="1:11" s="52" customFormat="1" ht="15" customHeight="1">
      <c r="A153" s="49" t="s">
        <v>169</v>
      </c>
      <c r="B153" s="49" t="s">
        <v>170</v>
      </c>
      <c r="C153" s="50">
        <f>C154+C161</f>
        <v>63172</v>
      </c>
      <c r="D153" s="54"/>
      <c r="E153" s="50">
        <f>E154+E161</f>
        <v>18000</v>
      </c>
      <c r="F153" s="50">
        <f>F154+F161</f>
        <v>19043</v>
      </c>
      <c r="G153" s="50">
        <f>G154+G161</f>
        <v>15043</v>
      </c>
      <c r="H153" s="50">
        <f>H154+H161</f>
        <v>11076</v>
      </c>
      <c r="I153" s="50">
        <f>I154+I161</f>
        <v>67000</v>
      </c>
      <c r="J153" s="50">
        <f t="shared" ref="J153:K153" si="38">J154+J161</f>
        <v>67000</v>
      </c>
      <c r="K153" s="50">
        <f t="shared" si="38"/>
        <v>67000</v>
      </c>
    </row>
    <row r="154" spans="1:11" s="52" customFormat="1" ht="15" customHeight="1">
      <c r="A154" s="49" t="s">
        <v>171</v>
      </c>
      <c r="B154" s="49" t="s">
        <v>172</v>
      </c>
      <c r="C154" s="50">
        <f>C155+C157+C159</f>
        <v>63172</v>
      </c>
      <c r="D154" s="54"/>
      <c r="E154" s="50">
        <f>E155+E157+E159</f>
        <v>18000</v>
      </c>
      <c r="F154" s="50">
        <f>F155+F159</f>
        <v>19043</v>
      </c>
      <c r="G154" s="50">
        <f>G155+G159</f>
        <v>15043</v>
      </c>
      <c r="H154" s="50">
        <f>H155+H159</f>
        <v>11076</v>
      </c>
      <c r="I154" s="50">
        <f>I155+I157+I159</f>
        <v>67000</v>
      </c>
      <c r="J154" s="50">
        <f t="shared" ref="J154:K154" si="39">J155+J157+J159</f>
        <v>67000</v>
      </c>
      <c r="K154" s="50">
        <f t="shared" si="39"/>
        <v>67000</v>
      </c>
    </row>
    <row r="155" spans="1:11" s="52" customFormat="1" ht="15" customHeight="1">
      <c r="A155" s="53" t="s">
        <v>173</v>
      </c>
      <c r="B155" s="53" t="s">
        <v>174</v>
      </c>
      <c r="C155" s="54">
        <v>61172</v>
      </c>
      <c r="D155" s="54"/>
      <c r="E155" s="54">
        <v>17000</v>
      </c>
      <c r="F155" s="54">
        <v>19043</v>
      </c>
      <c r="G155" s="54">
        <v>14043</v>
      </c>
      <c r="H155" s="54">
        <v>11076</v>
      </c>
      <c r="I155" s="54">
        <v>65000</v>
      </c>
      <c r="J155" s="54">
        <v>65000</v>
      </c>
      <c r="K155" s="54">
        <v>65000</v>
      </c>
    </row>
    <row r="156" spans="1:11" s="52" customFormat="1" ht="15" customHeight="1">
      <c r="A156" s="56" t="s">
        <v>175</v>
      </c>
      <c r="B156" s="53" t="s">
        <v>176</v>
      </c>
      <c r="C156" s="54">
        <v>61172</v>
      </c>
      <c r="D156" s="54"/>
      <c r="E156" s="54">
        <v>17000</v>
      </c>
      <c r="F156" s="54">
        <v>19043</v>
      </c>
      <c r="G156" s="54">
        <v>14043</v>
      </c>
      <c r="H156" s="54">
        <v>11076</v>
      </c>
      <c r="I156" s="54">
        <v>65000</v>
      </c>
      <c r="J156" s="54">
        <v>65000</v>
      </c>
      <c r="K156" s="54">
        <v>65000</v>
      </c>
    </row>
    <row r="157" spans="1:11" s="52" customFormat="1" ht="15" customHeight="1">
      <c r="A157" s="56">
        <v>1002</v>
      </c>
      <c r="B157" s="53" t="s">
        <v>358</v>
      </c>
      <c r="C157" s="54">
        <f>C158</f>
        <v>0</v>
      </c>
      <c r="D157" s="54"/>
      <c r="E157" s="54">
        <f>E158</f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</row>
    <row r="158" spans="1:11" s="52" customFormat="1" ht="23.25" customHeight="1">
      <c r="A158" s="56">
        <v>100206</v>
      </c>
      <c r="B158" s="53" t="s">
        <v>359</v>
      </c>
      <c r="C158" s="54">
        <v>0</v>
      </c>
      <c r="D158" s="54"/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</row>
    <row r="159" spans="1:11" s="52" customFormat="1" ht="15" customHeight="1">
      <c r="A159" s="53" t="s">
        <v>179</v>
      </c>
      <c r="B159" s="53" t="s">
        <v>180</v>
      </c>
      <c r="C159" s="54">
        <v>2000</v>
      </c>
      <c r="D159" s="54"/>
      <c r="E159" s="54">
        <v>1000</v>
      </c>
      <c r="F159" s="54">
        <v>0</v>
      </c>
      <c r="G159" s="54">
        <v>1000</v>
      </c>
      <c r="H159" s="54">
        <v>0</v>
      </c>
      <c r="I159" s="54">
        <v>2000</v>
      </c>
      <c r="J159" s="54">
        <v>2000</v>
      </c>
      <c r="K159" s="54">
        <v>2000</v>
      </c>
    </row>
    <row r="160" spans="1:11" s="52" customFormat="1" ht="15" customHeight="1">
      <c r="A160" s="56">
        <v>100307</v>
      </c>
      <c r="B160" s="53" t="s">
        <v>243</v>
      </c>
      <c r="C160" s="54">
        <v>2000</v>
      </c>
      <c r="D160" s="54"/>
      <c r="E160" s="54">
        <v>1000</v>
      </c>
      <c r="F160" s="54">
        <v>0</v>
      </c>
      <c r="G160" s="54">
        <v>1000</v>
      </c>
      <c r="H160" s="54">
        <v>0</v>
      </c>
      <c r="I160" s="54">
        <v>2000</v>
      </c>
      <c r="J160" s="54">
        <v>2000</v>
      </c>
      <c r="K160" s="54">
        <v>2000</v>
      </c>
    </row>
    <row r="161" spans="1:11" s="52" customFormat="1" ht="15" customHeight="1">
      <c r="A161" s="49" t="s">
        <v>192</v>
      </c>
      <c r="B161" s="49" t="s">
        <v>193</v>
      </c>
      <c r="C161" s="50">
        <f>SUM(C162+C170+C175+C177+C179)</f>
        <v>0</v>
      </c>
      <c r="D161" s="54"/>
      <c r="E161" s="50">
        <f>SUM(E162+E170+E175+E177+E179)</f>
        <v>0</v>
      </c>
      <c r="F161" s="50">
        <f>SUM(F162+F170+F175+F177+F179)</f>
        <v>0</v>
      </c>
      <c r="G161" s="50">
        <f>SUM(G162+G170+G175+G177+G179)</f>
        <v>0</v>
      </c>
      <c r="H161" s="50">
        <f>SUM(H162+H170+H175+H177+H179)</f>
        <v>0</v>
      </c>
      <c r="I161" s="47">
        <v>0</v>
      </c>
      <c r="J161" s="47">
        <v>0</v>
      </c>
      <c r="K161" s="47">
        <v>0</v>
      </c>
    </row>
    <row r="162" spans="1:11" s="52" customFormat="1" ht="15" customHeight="1">
      <c r="A162" s="53" t="s">
        <v>194</v>
      </c>
      <c r="B162" s="53" t="s">
        <v>195</v>
      </c>
      <c r="C162" s="59">
        <f>C163+C164+C165+C166+C167+C168+C169+C175+C176</f>
        <v>0</v>
      </c>
      <c r="D162" s="54"/>
      <c r="E162" s="59">
        <f>E163+E164+E165+E166+E167+E168+E169+E175+E176</f>
        <v>0</v>
      </c>
      <c r="F162" s="59">
        <v>0</v>
      </c>
      <c r="G162" s="59">
        <f>G163+G164+G165+G166+G167+G168+G169+G175+G176</f>
        <v>0</v>
      </c>
      <c r="H162" s="59">
        <f>H163+H164+H165+H166+H167+H168+H169+H175+H176</f>
        <v>0</v>
      </c>
      <c r="I162" s="54">
        <v>0</v>
      </c>
      <c r="J162" s="54">
        <v>0</v>
      </c>
      <c r="K162" s="54">
        <v>0</v>
      </c>
    </row>
    <row r="163" spans="1:11" s="52" customFormat="1" ht="15" customHeight="1">
      <c r="A163" s="62">
        <v>200101</v>
      </c>
      <c r="B163" s="53" t="s">
        <v>197</v>
      </c>
      <c r="C163" s="59">
        <v>0</v>
      </c>
      <c r="D163" s="54"/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</row>
    <row r="164" spans="1:11" s="52" customFormat="1" ht="15" customHeight="1">
      <c r="A164" s="56" t="s">
        <v>198</v>
      </c>
      <c r="B164" s="53" t="s">
        <v>199</v>
      </c>
      <c r="C164" s="54">
        <v>0</v>
      </c>
      <c r="D164" s="54"/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</row>
    <row r="165" spans="1:11" s="52" customFormat="1" ht="15" customHeight="1">
      <c r="A165" s="56" t="s">
        <v>200</v>
      </c>
      <c r="B165" s="53" t="s">
        <v>201</v>
      </c>
      <c r="C165" s="54">
        <v>0</v>
      </c>
      <c r="D165" s="54"/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</row>
    <row r="166" spans="1:11" s="52" customFormat="1" ht="15" customHeight="1">
      <c r="A166" s="56" t="s">
        <v>260</v>
      </c>
      <c r="B166" s="53" t="s">
        <v>261</v>
      </c>
      <c r="C166" s="54">
        <v>0</v>
      </c>
      <c r="D166" s="54"/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</row>
    <row r="167" spans="1:11" s="52" customFormat="1" ht="15" customHeight="1">
      <c r="A167" s="56" t="s">
        <v>205</v>
      </c>
      <c r="B167" s="53" t="s">
        <v>206</v>
      </c>
      <c r="C167" s="54">
        <v>0</v>
      </c>
      <c r="D167" s="54"/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</row>
    <row r="168" spans="1:11" s="52" customFormat="1" ht="15" customHeight="1">
      <c r="A168" s="56">
        <v>200109</v>
      </c>
      <c r="B168" s="53" t="s">
        <v>287</v>
      </c>
      <c r="C168" s="54">
        <v>0</v>
      </c>
      <c r="D168" s="54"/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</row>
    <row r="169" spans="1:11" s="52" customFormat="1" ht="15" customHeight="1">
      <c r="A169" s="56">
        <v>200130</v>
      </c>
      <c r="B169" s="53" t="s">
        <v>288</v>
      </c>
      <c r="C169" s="54">
        <v>0</v>
      </c>
      <c r="D169" s="54"/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</row>
    <row r="170" spans="1:11" s="52" customFormat="1" ht="15" customHeight="1">
      <c r="A170" s="60">
        <v>2004</v>
      </c>
      <c r="B170" s="57" t="s">
        <v>289</v>
      </c>
      <c r="C170" s="54">
        <f>SUM(C171+C172+C173+C174)</f>
        <v>0</v>
      </c>
      <c r="D170" s="54"/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</row>
    <row r="171" spans="1:11" s="48" customFormat="1" ht="15" customHeight="1">
      <c r="A171" s="56">
        <v>200401</v>
      </c>
      <c r="B171" s="57" t="s">
        <v>290</v>
      </c>
      <c r="C171" s="54">
        <v>0</v>
      </c>
      <c r="D171" s="54"/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</row>
    <row r="172" spans="1:11" s="52" customFormat="1" ht="12">
      <c r="A172" s="56">
        <v>200402</v>
      </c>
      <c r="B172" s="57" t="s">
        <v>291</v>
      </c>
      <c r="C172" s="54">
        <v>0</v>
      </c>
      <c r="D172" s="54"/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</row>
    <row r="173" spans="1:11" s="52" customFormat="1" ht="15" customHeight="1">
      <c r="A173" s="56">
        <v>200403</v>
      </c>
      <c r="B173" s="57" t="s">
        <v>292</v>
      </c>
      <c r="C173" s="54">
        <v>0</v>
      </c>
      <c r="D173" s="54"/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</row>
    <row r="174" spans="1:11" s="52" customFormat="1" ht="15" customHeight="1">
      <c r="A174" s="56">
        <v>200404</v>
      </c>
      <c r="B174" s="57" t="s">
        <v>293</v>
      </c>
      <c r="C174" s="54">
        <v>0</v>
      </c>
      <c r="D174" s="54"/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</row>
    <row r="175" spans="1:11" s="52" customFormat="1" ht="15" customHeight="1">
      <c r="A175" s="60">
        <v>2005</v>
      </c>
      <c r="B175" s="53" t="s">
        <v>294</v>
      </c>
      <c r="C175" s="54">
        <f>C176</f>
        <v>0</v>
      </c>
      <c r="D175" s="54"/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</row>
    <row r="176" spans="1:11" s="52" customFormat="1" ht="15" customHeight="1">
      <c r="A176" s="56">
        <v>200530</v>
      </c>
      <c r="B176" s="53" t="s">
        <v>215</v>
      </c>
      <c r="C176" s="54">
        <v>0</v>
      </c>
      <c r="D176" s="54"/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</row>
    <row r="177" spans="1:11" s="52" customFormat="1" ht="15" customHeight="1">
      <c r="A177" s="60">
        <v>2006</v>
      </c>
      <c r="B177" s="53" t="s">
        <v>217</v>
      </c>
      <c r="C177" s="54">
        <v>0</v>
      </c>
      <c r="D177" s="54"/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</row>
    <row r="178" spans="1:11" s="52" customFormat="1" ht="15" customHeight="1">
      <c r="A178" s="56">
        <v>200601</v>
      </c>
      <c r="B178" s="53" t="s">
        <v>295</v>
      </c>
      <c r="C178" s="54">
        <v>0</v>
      </c>
      <c r="D178" s="54"/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</row>
    <row r="179" spans="1:11" s="52" customFormat="1" ht="15" customHeight="1">
      <c r="A179" s="56" t="s">
        <v>296</v>
      </c>
      <c r="B179" s="53" t="s">
        <v>268</v>
      </c>
      <c r="C179" s="54"/>
      <c r="D179" s="54"/>
      <c r="E179" s="54"/>
      <c r="F179" s="54"/>
      <c r="G179" s="54"/>
      <c r="H179" s="54"/>
      <c r="I179" s="54"/>
      <c r="J179" s="54"/>
      <c r="K179" s="54"/>
    </row>
    <row r="180" spans="1:11" s="52" customFormat="1" ht="15" customHeight="1">
      <c r="A180" s="56">
        <v>66025050</v>
      </c>
      <c r="B180" s="53" t="s">
        <v>297</v>
      </c>
      <c r="C180" s="54">
        <v>0</v>
      </c>
      <c r="D180" s="54"/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</row>
    <row r="181" spans="1:11" s="52" customFormat="1" ht="20.25" customHeight="1">
      <c r="A181" s="46" t="s">
        <v>298</v>
      </c>
      <c r="B181" s="46" t="s">
        <v>299</v>
      </c>
      <c r="C181" s="47">
        <f>C182+C224+C215+C229+C221</f>
        <v>1909058</v>
      </c>
      <c r="D181" s="47"/>
      <c r="E181" s="47">
        <f t="shared" ref="E181:K181" si="40">E182+E224+E215+E229+E221</f>
        <v>1475058</v>
      </c>
      <c r="F181" s="47">
        <f t="shared" si="40"/>
        <v>166000</v>
      </c>
      <c r="G181" s="47">
        <f t="shared" si="40"/>
        <v>166000</v>
      </c>
      <c r="H181" s="47">
        <f t="shared" si="40"/>
        <v>102000</v>
      </c>
      <c r="I181" s="47">
        <f t="shared" si="40"/>
        <v>578000</v>
      </c>
      <c r="J181" s="47">
        <f t="shared" si="40"/>
        <v>578000</v>
      </c>
      <c r="K181" s="47">
        <f t="shared" si="40"/>
        <v>578000</v>
      </c>
    </row>
    <row r="182" spans="1:11" s="52" customFormat="1" ht="16.5" customHeight="1">
      <c r="A182" s="49" t="s">
        <v>169</v>
      </c>
      <c r="B182" s="49" t="s">
        <v>170</v>
      </c>
      <c r="C182" s="50">
        <f>C183+C195+C213+C219</f>
        <v>608028</v>
      </c>
      <c r="D182" s="50"/>
      <c r="E182" s="50">
        <f t="shared" ref="E182:H182" si="41">E183+E195+E213+E219</f>
        <v>174028</v>
      </c>
      <c r="F182" s="50">
        <f t="shared" si="41"/>
        <v>166000</v>
      </c>
      <c r="G182" s="50">
        <f t="shared" si="41"/>
        <v>166000</v>
      </c>
      <c r="H182" s="50">
        <f t="shared" si="41"/>
        <v>102000</v>
      </c>
      <c r="I182" s="50">
        <f t="shared" ref="I182:K182" si="42">I183+I195+I213</f>
        <v>578000</v>
      </c>
      <c r="J182" s="50">
        <f t="shared" si="42"/>
        <v>578000</v>
      </c>
      <c r="K182" s="50">
        <f t="shared" si="42"/>
        <v>578000</v>
      </c>
    </row>
    <row r="183" spans="1:11" s="52" customFormat="1" ht="15" customHeight="1">
      <c r="A183" s="49" t="s">
        <v>171</v>
      </c>
      <c r="B183" s="49" t="s">
        <v>172</v>
      </c>
      <c r="C183" s="50">
        <f>C184+C186+C188</f>
        <v>237000</v>
      </c>
      <c r="D183" s="50"/>
      <c r="E183" s="50">
        <f>E184+E186+E188</f>
        <v>60000</v>
      </c>
      <c r="F183" s="50">
        <f>F184+F188</f>
        <v>59000</v>
      </c>
      <c r="G183" s="50">
        <f>G184+G188</f>
        <v>59000</v>
      </c>
      <c r="H183" s="50">
        <f>H184+H188</f>
        <v>59000</v>
      </c>
      <c r="I183" s="50">
        <f>I184+I188</f>
        <v>205000</v>
      </c>
      <c r="J183" s="51">
        <f>I183</f>
        <v>205000</v>
      </c>
      <c r="K183" s="51">
        <f>J183</f>
        <v>205000</v>
      </c>
    </row>
    <row r="184" spans="1:11" s="52" customFormat="1" ht="12.75" customHeight="1">
      <c r="A184" s="53" t="s">
        <v>173</v>
      </c>
      <c r="B184" s="53" t="s">
        <v>174</v>
      </c>
      <c r="C184" s="54">
        <f>C185</f>
        <v>232000</v>
      </c>
      <c r="D184" s="54"/>
      <c r="E184" s="54">
        <f t="shared" ref="E184:J184" si="43">E185</f>
        <v>58000</v>
      </c>
      <c r="F184" s="54">
        <f t="shared" si="43"/>
        <v>58000</v>
      </c>
      <c r="G184" s="54">
        <f t="shared" si="43"/>
        <v>58000</v>
      </c>
      <c r="H184" s="54">
        <f t="shared" si="43"/>
        <v>58000</v>
      </c>
      <c r="I184" s="54">
        <f t="shared" si="43"/>
        <v>200000</v>
      </c>
      <c r="J184" s="54">
        <f t="shared" si="43"/>
        <v>200000</v>
      </c>
      <c r="K184" s="55">
        <f>J184</f>
        <v>200000</v>
      </c>
    </row>
    <row r="185" spans="1:11" s="52" customFormat="1" ht="15" customHeight="1">
      <c r="A185" s="53" t="s">
        <v>175</v>
      </c>
      <c r="B185" s="53" t="s">
        <v>176</v>
      </c>
      <c r="C185" s="54">
        <v>232000</v>
      </c>
      <c r="D185" s="54"/>
      <c r="E185" s="54">
        <v>58000</v>
      </c>
      <c r="F185" s="54">
        <v>58000</v>
      </c>
      <c r="G185" s="54">
        <v>58000</v>
      </c>
      <c r="H185" s="54">
        <v>58000</v>
      </c>
      <c r="I185" s="54">
        <v>200000</v>
      </c>
      <c r="J185" s="55">
        <v>200000</v>
      </c>
      <c r="K185" s="55">
        <v>200000</v>
      </c>
    </row>
    <row r="186" spans="1:11" s="52" customFormat="1" ht="15" customHeight="1">
      <c r="A186" s="56">
        <v>1002</v>
      </c>
      <c r="B186" s="53" t="s">
        <v>358</v>
      </c>
      <c r="C186" s="54">
        <f>C187</f>
        <v>0</v>
      </c>
      <c r="D186" s="54"/>
      <c r="E186" s="54">
        <f>E187</f>
        <v>0</v>
      </c>
      <c r="F186" s="54">
        <v>0</v>
      </c>
      <c r="G186" s="54">
        <v>0</v>
      </c>
      <c r="H186" s="54">
        <v>0</v>
      </c>
      <c r="I186" s="54">
        <v>0</v>
      </c>
      <c r="J186" s="55">
        <v>0</v>
      </c>
      <c r="K186" s="55">
        <v>0</v>
      </c>
    </row>
    <row r="187" spans="1:11" s="52" customFormat="1" ht="15" customHeight="1">
      <c r="A187" s="56">
        <v>100206</v>
      </c>
      <c r="B187" s="53" t="s">
        <v>359</v>
      </c>
      <c r="C187" s="54">
        <v>0</v>
      </c>
      <c r="D187" s="54"/>
      <c r="E187" s="54">
        <v>0</v>
      </c>
      <c r="F187" s="54">
        <v>0</v>
      </c>
      <c r="G187" s="54">
        <v>0</v>
      </c>
      <c r="H187" s="54">
        <v>0</v>
      </c>
      <c r="I187" s="54">
        <v>0</v>
      </c>
      <c r="J187" s="55">
        <v>0</v>
      </c>
      <c r="K187" s="55">
        <v>0</v>
      </c>
    </row>
    <row r="188" spans="1:11" s="52" customFormat="1" ht="15" customHeight="1">
      <c r="A188" s="53" t="s">
        <v>179</v>
      </c>
      <c r="B188" s="53" t="s">
        <v>180</v>
      </c>
      <c r="C188" s="54">
        <f>C189+C190+C191+C192+C193+C194</f>
        <v>5000</v>
      </c>
      <c r="D188" s="54"/>
      <c r="E188" s="54">
        <f>E189+E190+E191+E192+E193+E194</f>
        <v>2000</v>
      </c>
      <c r="F188" s="54">
        <f>F189+F190+F191+F192+F193+F194</f>
        <v>1000</v>
      </c>
      <c r="G188" s="54">
        <f>G189+G190+G191+G192+G193+G194</f>
        <v>1000</v>
      </c>
      <c r="H188" s="54">
        <f>H189+H190+H191+H192+H193+H194</f>
        <v>1000</v>
      </c>
      <c r="I188" s="54">
        <f>C188</f>
        <v>5000</v>
      </c>
      <c r="J188" s="55">
        <f>I188</f>
        <v>5000</v>
      </c>
      <c r="K188" s="55">
        <f>J188</f>
        <v>5000</v>
      </c>
    </row>
    <row r="189" spans="1:11" s="52" customFormat="1" ht="15" customHeight="1">
      <c r="A189" s="56" t="s">
        <v>181</v>
      </c>
      <c r="B189" s="53" t="s">
        <v>182</v>
      </c>
      <c r="C189" s="54"/>
      <c r="D189" s="54"/>
      <c r="E189" s="54"/>
      <c r="F189" s="54"/>
      <c r="G189" s="54"/>
      <c r="H189" s="54"/>
      <c r="I189" s="54"/>
      <c r="J189" s="55"/>
      <c r="K189" s="55"/>
    </row>
    <row r="190" spans="1:11" s="52" customFormat="1" ht="15" customHeight="1">
      <c r="A190" s="56" t="s">
        <v>183</v>
      </c>
      <c r="B190" s="53" t="s">
        <v>184</v>
      </c>
      <c r="C190" s="54"/>
      <c r="D190" s="54"/>
      <c r="E190" s="54"/>
      <c r="F190" s="54"/>
      <c r="G190" s="54"/>
      <c r="H190" s="54"/>
      <c r="I190" s="54"/>
      <c r="J190" s="55"/>
      <c r="K190" s="55"/>
    </row>
    <row r="191" spans="1:11" s="52" customFormat="1" ht="31.5" customHeight="1">
      <c r="A191" s="56" t="s">
        <v>185</v>
      </c>
      <c r="B191" s="53" t="s">
        <v>186</v>
      </c>
      <c r="C191" s="54"/>
      <c r="D191" s="54"/>
      <c r="E191" s="54"/>
      <c r="F191" s="54"/>
      <c r="G191" s="54"/>
      <c r="H191" s="54"/>
      <c r="I191" s="54"/>
      <c r="J191" s="55"/>
      <c r="K191" s="55"/>
    </row>
    <row r="192" spans="1:11" s="52" customFormat="1" ht="31.5" customHeight="1">
      <c r="A192" s="56" t="s">
        <v>187</v>
      </c>
      <c r="B192" s="53" t="s">
        <v>188</v>
      </c>
      <c r="C192" s="54"/>
      <c r="D192" s="54"/>
      <c r="E192" s="54"/>
      <c r="F192" s="54"/>
      <c r="G192" s="54"/>
      <c r="H192" s="54"/>
      <c r="I192" s="54"/>
      <c r="J192" s="55"/>
      <c r="K192" s="55"/>
    </row>
    <row r="193" spans="1:11" s="52" customFormat="1" ht="15" customHeight="1">
      <c r="A193" s="56" t="s">
        <v>189</v>
      </c>
      <c r="B193" s="53" t="s">
        <v>190</v>
      </c>
      <c r="C193" s="54"/>
      <c r="D193" s="54"/>
      <c r="E193" s="54"/>
      <c r="F193" s="54"/>
      <c r="G193" s="54"/>
      <c r="H193" s="54"/>
      <c r="I193" s="54"/>
      <c r="J193" s="55"/>
      <c r="K193" s="55"/>
    </row>
    <row r="194" spans="1:11" s="52" customFormat="1" ht="15" customHeight="1">
      <c r="A194" s="56">
        <v>100307</v>
      </c>
      <c r="B194" s="53" t="s">
        <v>243</v>
      </c>
      <c r="C194" s="54">
        <v>5000</v>
      </c>
      <c r="D194" s="54"/>
      <c r="E194" s="54">
        <v>2000</v>
      </c>
      <c r="F194" s="54">
        <v>1000</v>
      </c>
      <c r="G194" s="54">
        <v>1000</v>
      </c>
      <c r="H194" s="54">
        <v>1000</v>
      </c>
      <c r="I194" s="54">
        <v>5000</v>
      </c>
      <c r="J194" s="55">
        <v>5000</v>
      </c>
      <c r="K194" s="55">
        <v>5000</v>
      </c>
    </row>
    <row r="195" spans="1:11" s="52" customFormat="1" ht="15" customHeight="1">
      <c r="A195" s="49" t="s">
        <v>192</v>
      </c>
      <c r="B195" s="49" t="s">
        <v>193</v>
      </c>
      <c r="C195" s="50">
        <f>C196+C204+C206+C208+C209+C210</f>
        <v>361028</v>
      </c>
      <c r="D195" s="50"/>
      <c r="E195" s="50">
        <f>E196+E204+E206+E208+E209+E210</f>
        <v>104028</v>
      </c>
      <c r="F195" s="50">
        <f>F196+F204+F206+F208+F209+F210</f>
        <v>107000</v>
      </c>
      <c r="G195" s="50">
        <f>G196+G204+G206+G208+G209+G210</f>
        <v>107000</v>
      </c>
      <c r="H195" s="50">
        <f>H196+H204+H206+H208+H209+H210</f>
        <v>43000</v>
      </c>
      <c r="I195" s="50">
        <f>I196+I206+I208+I209+I210</f>
        <v>373000</v>
      </c>
      <c r="J195" s="50">
        <f>J196+J206+J208+J209+J210</f>
        <v>373000</v>
      </c>
      <c r="K195" s="50">
        <f>K196+K206+K208+K209+K210</f>
        <v>373000</v>
      </c>
    </row>
    <row r="196" spans="1:11" s="52" customFormat="1" ht="15" customHeight="1">
      <c r="A196" s="53" t="s">
        <v>194</v>
      </c>
      <c r="B196" s="53" t="s">
        <v>195</v>
      </c>
      <c r="C196" s="50">
        <f>C197+C198+C199+C200+C201+C202+C203</f>
        <v>320028</v>
      </c>
      <c r="D196" s="50"/>
      <c r="E196" s="50">
        <f>E197+E198+E199+E200+E201+E202+E203</f>
        <v>93028</v>
      </c>
      <c r="F196" s="50">
        <f>F197+F198+F199+F200+F201+F202+F203</f>
        <v>97000</v>
      </c>
      <c r="G196" s="50">
        <f>G197+G198+G199+G200+G201+G202+G203</f>
        <v>97000</v>
      </c>
      <c r="H196" s="50">
        <f>H197+H198+H199+H200+H201+H202+H203</f>
        <v>33000</v>
      </c>
      <c r="I196" s="50">
        <v>218000</v>
      </c>
      <c r="J196" s="51">
        <f>I196</f>
        <v>218000</v>
      </c>
      <c r="K196" s="51">
        <f>J196</f>
        <v>218000</v>
      </c>
    </row>
    <row r="197" spans="1:11" s="52" customFormat="1" ht="15" customHeight="1">
      <c r="A197" s="62">
        <v>200101</v>
      </c>
      <c r="B197" s="53" t="s">
        <v>197</v>
      </c>
      <c r="C197" s="54">
        <v>0</v>
      </c>
      <c r="D197" s="54"/>
      <c r="E197" s="54">
        <v>0</v>
      </c>
      <c r="F197" s="54">
        <v>0</v>
      </c>
      <c r="G197" s="54">
        <v>0</v>
      </c>
      <c r="H197" s="54">
        <v>0</v>
      </c>
      <c r="I197" s="54">
        <f>C197</f>
        <v>0</v>
      </c>
      <c r="J197" s="54">
        <f>C197</f>
        <v>0</v>
      </c>
      <c r="K197" s="54">
        <f>E197</f>
        <v>0</v>
      </c>
    </row>
    <row r="198" spans="1:11" s="52" customFormat="1" ht="15" customHeight="1">
      <c r="A198" s="62" t="s">
        <v>198</v>
      </c>
      <c r="B198" s="53" t="s">
        <v>199</v>
      </c>
      <c r="C198" s="54">
        <v>6000</v>
      </c>
      <c r="D198" s="54"/>
      <c r="E198" s="54">
        <v>3000</v>
      </c>
      <c r="F198" s="54">
        <v>0</v>
      </c>
      <c r="G198" s="54">
        <v>1000</v>
      </c>
      <c r="H198" s="54">
        <v>2000</v>
      </c>
      <c r="I198" s="54">
        <v>10000</v>
      </c>
      <c r="J198" s="55">
        <f t="shared" ref="J198:K201" si="44">I198</f>
        <v>10000</v>
      </c>
      <c r="K198" s="55">
        <f t="shared" si="44"/>
        <v>10000</v>
      </c>
    </row>
    <row r="199" spans="1:11" s="52" customFormat="1" ht="15" customHeight="1">
      <c r="A199" s="62" t="s">
        <v>200</v>
      </c>
      <c r="B199" s="53" t="s">
        <v>201</v>
      </c>
      <c r="C199" s="54">
        <v>147028</v>
      </c>
      <c r="D199" s="54"/>
      <c r="E199" s="54">
        <v>42028</v>
      </c>
      <c r="F199" s="54">
        <v>51000</v>
      </c>
      <c r="G199" s="54">
        <v>40000</v>
      </c>
      <c r="H199" s="54">
        <v>14000</v>
      </c>
      <c r="I199" s="54">
        <v>100000</v>
      </c>
      <c r="J199" s="55">
        <f t="shared" si="44"/>
        <v>100000</v>
      </c>
      <c r="K199" s="55">
        <f t="shared" si="44"/>
        <v>100000</v>
      </c>
    </row>
    <row r="200" spans="1:11" s="52" customFormat="1" ht="15" customHeight="1">
      <c r="A200" s="62" t="s">
        <v>260</v>
      </c>
      <c r="B200" s="53" t="s">
        <v>261</v>
      </c>
      <c r="C200" s="54">
        <v>52000</v>
      </c>
      <c r="D200" s="54"/>
      <c r="E200" s="54">
        <v>17000</v>
      </c>
      <c r="F200" s="54">
        <v>5000</v>
      </c>
      <c r="G200" s="54">
        <v>15000</v>
      </c>
      <c r="H200" s="54">
        <v>15000</v>
      </c>
      <c r="I200" s="54">
        <v>150000</v>
      </c>
      <c r="J200" s="55">
        <f t="shared" si="44"/>
        <v>150000</v>
      </c>
      <c r="K200" s="55">
        <f t="shared" si="44"/>
        <v>150000</v>
      </c>
    </row>
    <row r="201" spans="1:11" s="52" customFormat="1" ht="15" customHeight="1">
      <c r="A201" s="62" t="s">
        <v>205</v>
      </c>
      <c r="B201" s="53" t="s">
        <v>206</v>
      </c>
      <c r="C201" s="54">
        <v>5000</v>
      </c>
      <c r="D201" s="54"/>
      <c r="E201" s="54">
        <v>2000</v>
      </c>
      <c r="F201" s="54">
        <v>1000</v>
      </c>
      <c r="G201" s="54">
        <v>1000</v>
      </c>
      <c r="H201" s="54">
        <v>1000</v>
      </c>
      <c r="I201" s="54">
        <f>C201</f>
        <v>5000</v>
      </c>
      <c r="J201" s="55">
        <f t="shared" si="44"/>
        <v>5000</v>
      </c>
      <c r="K201" s="55">
        <f t="shared" si="44"/>
        <v>5000</v>
      </c>
    </row>
    <row r="202" spans="1:11" s="52" customFormat="1" ht="24.75" customHeight="1">
      <c r="A202" s="56">
        <v>200109</v>
      </c>
      <c r="B202" s="53" t="s">
        <v>287</v>
      </c>
      <c r="C202" s="54">
        <v>10000</v>
      </c>
      <c r="D202" s="54"/>
      <c r="E202" s="54">
        <v>3000</v>
      </c>
      <c r="F202" s="54">
        <v>0</v>
      </c>
      <c r="G202" s="54">
        <v>6000</v>
      </c>
      <c r="H202" s="54">
        <v>1000</v>
      </c>
      <c r="I202" s="54">
        <v>40000</v>
      </c>
      <c r="J202" s="54">
        <v>40000</v>
      </c>
      <c r="K202" s="54">
        <v>40000</v>
      </c>
    </row>
    <row r="203" spans="1:11" s="52" customFormat="1" ht="15" customHeight="1">
      <c r="A203" s="56">
        <v>200130</v>
      </c>
      <c r="B203" s="53" t="s">
        <v>288</v>
      </c>
      <c r="C203" s="54">
        <v>100000</v>
      </c>
      <c r="D203" s="54"/>
      <c r="E203" s="54">
        <v>26000</v>
      </c>
      <c r="F203" s="54">
        <v>40000</v>
      </c>
      <c r="G203" s="54">
        <v>34000</v>
      </c>
      <c r="H203" s="54">
        <v>0</v>
      </c>
      <c r="I203" s="54">
        <v>120000</v>
      </c>
      <c r="J203" s="55">
        <f>I203</f>
        <v>120000</v>
      </c>
      <c r="K203" s="55">
        <f>J203</f>
        <v>120000</v>
      </c>
    </row>
    <row r="204" spans="1:11" s="52" customFormat="1" ht="15" customHeight="1">
      <c r="A204" s="56">
        <v>2005</v>
      </c>
      <c r="B204" s="53" t="s">
        <v>294</v>
      </c>
      <c r="C204" s="54">
        <f>C205</f>
        <v>0</v>
      </c>
      <c r="D204" s="54"/>
      <c r="E204" s="54">
        <f>E205</f>
        <v>0</v>
      </c>
      <c r="F204" s="54">
        <f>F205</f>
        <v>0</v>
      </c>
      <c r="G204" s="54">
        <f>G205</f>
        <v>0</v>
      </c>
      <c r="H204" s="54">
        <v>0</v>
      </c>
      <c r="I204" s="54">
        <v>0</v>
      </c>
      <c r="J204" s="55">
        <v>0</v>
      </c>
      <c r="K204" s="55">
        <f>J204</f>
        <v>0</v>
      </c>
    </row>
    <row r="205" spans="1:11" s="52" customFormat="1" ht="15" customHeight="1">
      <c r="A205" s="56">
        <v>200530</v>
      </c>
      <c r="B205" s="53" t="s">
        <v>215</v>
      </c>
      <c r="C205" s="54"/>
      <c r="D205" s="54"/>
      <c r="E205" s="54"/>
      <c r="F205" s="54"/>
      <c r="G205" s="54"/>
      <c r="H205" s="54"/>
      <c r="I205" s="54"/>
      <c r="J205" s="55"/>
      <c r="K205" s="55"/>
    </row>
    <row r="206" spans="1:11" s="52" customFormat="1" ht="15" customHeight="1">
      <c r="A206" s="60">
        <v>2006</v>
      </c>
      <c r="B206" s="53" t="s">
        <v>217</v>
      </c>
      <c r="C206" s="50">
        <f>C207</f>
        <v>1000</v>
      </c>
      <c r="D206" s="50"/>
      <c r="E206" s="50">
        <f t="shared" ref="E206:K206" si="45">E207</f>
        <v>1000</v>
      </c>
      <c r="F206" s="50">
        <f t="shared" si="45"/>
        <v>0</v>
      </c>
      <c r="G206" s="50">
        <f t="shared" si="45"/>
        <v>0</v>
      </c>
      <c r="H206" s="50">
        <f t="shared" si="45"/>
        <v>0</v>
      </c>
      <c r="I206" s="50">
        <f t="shared" si="45"/>
        <v>1000</v>
      </c>
      <c r="J206" s="50">
        <f t="shared" si="45"/>
        <v>1000</v>
      </c>
      <c r="K206" s="50">
        <f t="shared" si="45"/>
        <v>1000</v>
      </c>
    </row>
    <row r="207" spans="1:11" s="52" customFormat="1" ht="15" customHeight="1">
      <c r="A207" s="56">
        <v>200601</v>
      </c>
      <c r="B207" s="53" t="s">
        <v>295</v>
      </c>
      <c r="C207" s="54">
        <v>1000</v>
      </c>
      <c r="D207" s="54"/>
      <c r="E207" s="54">
        <v>1000</v>
      </c>
      <c r="F207" s="54">
        <v>0</v>
      </c>
      <c r="G207" s="54">
        <v>0</v>
      </c>
      <c r="H207" s="54">
        <v>0</v>
      </c>
      <c r="I207" s="54">
        <f>C207</f>
        <v>1000</v>
      </c>
      <c r="J207" s="55">
        <f>I207</f>
        <v>1000</v>
      </c>
      <c r="K207" s="55">
        <f>J207</f>
        <v>1000</v>
      </c>
    </row>
    <row r="208" spans="1:11" s="52" customFormat="1" ht="15" customHeight="1">
      <c r="A208" s="60">
        <v>2011</v>
      </c>
      <c r="B208" s="53" t="s">
        <v>300</v>
      </c>
      <c r="C208" s="54">
        <v>0</v>
      </c>
      <c r="D208" s="54"/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5">
        <v>0</v>
      </c>
      <c r="K208" s="55">
        <f>J208</f>
        <v>0</v>
      </c>
    </row>
    <row r="209" spans="1:11" s="52" customFormat="1" ht="15" customHeight="1">
      <c r="A209" s="60">
        <v>2014</v>
      </c>
      <c r="B209" s="53" t="s">
        <v>301</v>
      </c>
      <c r="C209" s="54"/>
      <c r="D209" s="54"/>
      <c r="E209" s="54"/>
      <c r="F209" s="54"/>
      <c r="G209" s="54"/>
      <c r="H209" s="54"/>
      <c r="I209" s="54"/>
      <c r="J209" s="54"/>
      <c r="K209" s="54"/>
    </row>
    <row r="210" spans="1:11" s="52" customFormat="1" ht="15" customHeight="1">
      <c r="A210" s="53" t="s">
        <v>225</v>
      </c>
      <c r="B210" s="53" t="s">
        <v>226</v>
      </c>
      <c r="C210" s="50">
        <f>C211+C212</f>
        <v>40000</v>
      </c>
      <c r="D210" s="50"/>
      <c r="E210" s="50">
        <f>E211+E212</f>
        <v>10000</v>
      </c>
      <c r="F210" s="50">
        <f>F211+F212</f>
        <v>10000</v>
      </c>
      <c r="G210" s="50">
        <f>G211+G212</f>
        <v>10000</v>
      </c>
      <c r="H210" s="50">
        <f>H211+H212</f>
        <v>10000</v>
      </c>
      <c r="I210" s="50">
        <v>154000</v>
      </c>
      <c r="J210" s="51">
        <v>154000</v>
      </c>
      <c r="K210" s="51">
        <f>J210</f>
        <v>154000</v>
      </c>
    </row>
    <row r="211" spans="1:11" s="52" customFormat="1" ht="15" customHeight="1">
      <c r="A211" s="56">
        <v>203003</v>
      </c>
      <c r="B211" s="53" t="s">
        <v>267</v>
      </c>
      <c r="C211" s="54"/>
      <c r="D211" s="54"/>
      <c r="E211" s="54"/>
      <c r="F211" s="54"/>
      <c r="G211" s="54"/>
      <c r="H211" s="54"/>
      <c r="I211" s="54"/>
      <c r="J211" s="55"/>
      <c r="K211" s="55"/>
    </row>
    <row r="212" spans="1:11" s="52" customFormat="1" ht="15" customHeight="1">
      <c r="A212" s="53" t="s">
        <v>296</v>
      </c>
      <c r="B212" s="53" t="s">
        <v>268</v>
      </c>
      <c r="C212" s="54">
        <v>40000</v>
      </c>
      <c r="D212" s="54"/>
      <c r="E212" s="54">
        <v>10000</v>
      </c>
      <c r="F212" s="54">
        <v>10000</v>
      </c>
      <c r="G212" s="54">
        <v>10000</v>
      </c>
      <c r="H212" s="54">
        <v>10000</v>
      </c>
      <c r="I212" s="54">
        <v>140000</v>
      </c>
      <c r="J212" s="55">
        <f>I212</f>
        <v>140000</v>
      </c>
      <c r="K212" s="55">
        <f>J212</f>
        <v>140000</v>
      </c>
    </row>
    <row r="213" spans="1:11" s="52" customFormat="1" ht="15" customHeight="1">
      <c r="A213" s="53">
        <v>5101</v>
      </c>
      <c r="B213" s="53" t="s">
        <v>302</v>
      </c>
      <c r="C213" s="54">
        <f>C214</f>
        <v>0</v>
      </c>
      <c r="D213" s="54"/>
      <c r="E213" s="54">
        <f>E214</f>
        <v>0</v>
      </c>
      <c r="F213" s="54">
        <f>F214</f>
        <v>0</v>
      </c>
      <c r="G213" s="54">
        <f>G214</f>
        <v>0</v>
      </c>
      <c r="H213" s="54">
        <f>H214</f>
        <v>0</v>
      </c>
      <c r="I213" s="54">
        <v>0</v>
      </c>
      <c r="J213" s="55">
        <v>0</v>
      </c>
      <c r="K213" s="55">
        <v>0</v>
      </c>
    </row>
    <row r="214" spans="1:11" s="52" customFormat="1" ht="15" customHeight="1">
      <c r="A214" s="53">
        <v>510101</v>
      </c>
      <c r="B214" s="53" t="s">
        <v>303</v>
      </c>
      <c r="C214" s="54">
        <v>0</v>
      </c>
      <c r="D214" s="54"/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5">
        <v>0</v>
      </c>
      <c r="K214" s="55">
        <v>0</v>
      </c>
    </row>
    <row r="215" spans="1:11" s="52" customFormat="1" ht="15" customHeight="1">
      <c r="A215" s="46">
        <v>5648</v>
      </c>
      <c r="B215" s="46" t="s">
        <v>304</v>
      </c>
      <c r="C215" s="47">
        <f>C216+C217+C218</f>
        <v>0</v>
      </c>
      <c r="D215" s="47"/>
      <c r="E215" s="47">
        <f>E216+E217+E218</f>
        <v>0</v>
      </c>
      <c r="F215" s="47">
        <f>F216+F217+F218</f>
        <v>0</v>
      </c>
      <c r="G215" s="47">
        <f>G216+G217+G218</f>
        <v>0</v>
      </c>
      <c r="H215" s="47">
        <f>H216+H217+H218</f>
        <v>0</v>
      </c>
      <c r="I215" s="54">
        <v>0</v>
      </c>
      <c r="J215" s="55">
        <v>0</v>
      </c>
      <c r="K215" s="55">
        <v>0</v>
      </c>
    </row>
    <row r="216" spans="1:11" s="52" customFormat="1" ht="27" customHeight="1">
      <c r="A216" s="46">
        <v>564801</v>
      </c>
      <c r="B216" s="46" t="s">
        <v>305</v>
      </c>
      <c r="C216" s="47"/>
      <c r="D216" s="47"/>
      <c r="E216" s="47"/>
      <c r="F216" s="47"/>
      <c r="G216" s="47"/>
      <c r="H216" s="47"/>
      <c r="I216" s="54"/>
      <c r="J216" s="55"/>
      <c r="K216" s="55"/>
    </row>
    <row r="217" spans="1:11" s="52" customFormat="1" ht="25.5" customHeight="1">
      <c r="A217" s="46">
        <v>564802</v>
      </c>
      <c r="B217" s="46" t="s">
        <v>306</v>
      </c>
      <c r="C217" s="47">
        <v>0</v>
      </c>
      <c r="D217" s="47"/>
      <c r="E217" s="47">
        <v>0</v>
      </c>
      <c r="F217" s="47">
        <v>0</v>
      </c>
      <c r="G217" s="47">
        <v>0</v>
      </c>
      <c r="H217" s="47">
        <v>0</v>
      </c>
      <c r="I217" s="54">
        <v>0</v>
      </c>
      <c r="J217" s="55">
        <v>0</v>
      </c>
      <c r="K217" s="55">
        <v>0</v>
      </c>
    </row>
    <row r="218" spans="1:11" s="52" customFormat="1" ht="15" customHeight="1">
      <c r="A218" s="53">
        <v>564803</v>
      </c>
      <c r="B218" s="53" t="s">
        <v>307</v>
      </c>
      <c r="C218" s="54"/>
      <c r="D218" s="54"/>
      <c r="E218" s="54"/>
      <c r="F218" s="54"/>
      <c r="G218" s="54"/>
      <c r="H218" s="54"/>
      <c r="I218" s="54"/>
      <c r="J218" s="55"/>
      <c r="K218" s="55"/>
    </row>
    <row r="219" spans="1:11" s="52" customFormat="1" ht="15" customHeight="1">
      <c r="A219" s="46">
        <v>59</v>
      </c>
      <c r="B219" s="46" t="s">
        <v>364</v>
      </c>
      <c r="C219" s="47">
        <f>C220</f>
        <v>10000</v>
      </c>
      <c r="D219" s="47"/>
      <c r="E219" s="47">
        <f t="shared" ref="E219:H219" si="46">E220</f>
        <v>10000</v>
      </c>
      <c r="F219" s="47">
        <f t="shared" si="46"/>
        <v>0</v>
      </c>
      <c r="G219" s="47">
        <f t="shared" si="46"/>
        <v>0</v>
      </c>
      <c r="H219" s="47">
        <f t="shared" si="46"/>
        <v>0</v>
      </c>
      <c r="I219" s="47">
        <v>0</v>
      </c>
      <c r="J219" s="43">
        <v>0</v>
      </c>
      <c r="K219" s="43">
        <v>0</v>
      </c>
    </row>
    <row r="220" spans="1:11" s="52" customFormat="1" ht="15" customHeight="1">
      <c r="A220" s="53">
        <v>5912</v>
      </c>
      <c r="B220" s="53" t="s">
        <v>363</v>
      </c>
      <c r="C220" s="54">
        <v>10000</v>
      </c>
      <c r="D220" s="54"/>
      <c r="E220" s="54">
        <v>10000</v>
      </c>
      <c r="F220" s="54"/>
      <c r="G220" s="54"/>
      <c r="H220" s="54"/>
      <c r="I220" s="54"/>
      <c r="J220" s="55"/>
      <c r="K220" s="55"/>
    </row>
    <row r="221" spans="1:11" s="52" customFormat="1" ht="41.25" customHeight="1">
      <c r="A221" s="46">
        <v>61</v>
      </c>
      <c r="B221" s="85" t="s">
        <v>376</v>
      </c>
      <c r="C221" s="47">
        <f>C222+C223</f>
        <v>1281030</v>
      </c>
      <c r="D221" s="47"/>
      <c r="E221" s="47">
        <f>E222+E223</f>
        <v>1281030</v>
      </c>
      <c r="F221" s="47">
        <f t="shared" ref="F221:K221" si="47">F222+F223</f>
        <v>0</v>
      </c>
      <c r="G221" s="47">
        <f t="shared" si="47"/>
        <v>0</v>
      </c>
      <c r="H221" s="47">
        <f t="shared" si="47"/>
        <v>0</v>
      </c>
      <c r="I221" s="47">
        <f t="shared" si="47"/>
        <v>0</v>
      </c>
      <c r="J221" s="47">
        <f t="shared" si="47"/>
        <v>0</v>
      </c>
      <c r="K221" s="47">
        <f t="shared" si="47"/>
        <v>0</v>
      </c>
    </row>
    <row r="222" spans="1:11" s="52" customFormat="1" ht="15" customHeight="1">
      <c r="A222" s="46">
        <v>6101</v>
      </c>
      <c r="B222" s="85" t="s">
        <v>373</v>
      </c>
      <c r="C222" s="54">
        <v>1076496</v>
      </c>
      <c r="D222" s="54"/>
      <c r="E222" s="54">
        <v>1076496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</row>
    <row r="223" spans="1:11" s="52" customFormat="1" ht="15" customHeight="1">
      <c r="A223" s="46">
        <v>6103</v>
      </c>
      <c r="B223" s="85" t="s">
        <v>371</v>
      </c>
      <c r="C223" s="54">
        <v>204534</v>
      </c>
      <c r="D223" s="54"/>
      <c r="E223" s="54">
        <v>204534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</row>
    <row r="224" spans="1:11" s="52" customFormat="1" ht="15" customHeight="1">
      <c r="A224" s="49" t="s">
        <v>229</v>
      </c>
      <c r="B224" s="49" t="s">
        <v>230</v>
      </c>
      <c r="C224" s="50">
        <f>C225</f>
        <v>20000</v>
      </c>
      <c r="D224" s="50"/>
      <c r="E224" s="50">
        <f t="shared" ref="E224:H225" si="48">E225</f>
        <v>20000</v>
      </c>
      <c r="F224" s="50">
        <f t="shared" si="48"/>
        <v>0</v>
      </c>
      <c r="G224" s="50">
        <f t="shared" si="48"/>
        <v>0</v>
      </c>
      <c r="H224" s="50">
        <f t="shared" si="48"/>
        <v>0</v>
      </c>
      <c r="I224" s="50">
        <v>0</v>
      </c>
      <c r="J224" s="51">
        <f>I224</f>
        <v>0</v>
      </c>
      <c r="K224" s="51">
        <f>J224</f>
        <v>0</v>
      </c>
    </row>
    <row r="225" spans="1:11" s="48" customFormat="1" ht="12">
      <c r="A225" s="53" t="s">
        <v>231</v>
      </c>
      <c r="B225" s="53" t="s">
        <v>232</v>
      </c>
      <c r="C225" s="54">
        <f>C226</f>
        <v>20000</v>
      </c>
      <c r="D225" s="54"/>
      <c r="E225" s="54">
        <f t="shared" si="48"/>
        <v>20000</v>
      </c>
      <c r="F225" s="54">
        <f t="shared" si="48"/>
        <v>0</v>
      </c>
      <c r="G225" s="54">
        <f t="shared" si="48"/>
        <v>0</v>
      </c>
      <c r="H225" s="54">
        <f t="shared" si="48"/>
        <v>0</v>
      </c>
      <c r="I225" s="54">
        <v>0</v>
      </c>
      <c r="J225" s="55">
        <f>I225</f>
        <v>0</v>
      </c>
      <c r="K225" s="55">
        <f>J225</f>
        <v>0</v>
      </c>
    </row>
    <row r="226" spans="1:11" s="52" customFormat="1" ht="12">
      <c r="A226" s="53" t="s">
        <v>233</v>
      </c>
      <c r="B226" s="53" t="s">
        <v>234</v>
      </c>
      <c r="C226" s="54">
        <f>C227+C228</f>
        <v>20000</v>
      </c>
      <c r="D226" s="54"/>
      <c r="E226" s="54">
        <f t="shared" ref="E226:K226" si="49">E227+E228</f>
        <v>20000</v>
      </c>
      <c r="F226" s="54">
        <f t="shared" si="49"/>
        <v>0</v>
      </c>
      <c r="G226" s="54">
        <f t="shared" si="49"/>
        <v>0</v>
      </c>
      <c r="H226" s="54">
        <f t="shared" si="49"/>
        <v>0</v>
      </c>
      <c r="I226" s="54">
        <f t="shared" si="49"/>
        <v>0</v>
      </c>
      <c r="J226" s="54">
        <f t="shared" si="49"/>
        <v>0</v>
      </c>
      <c r="K226" s="54">
        <f t="shared" si="49"/>
        <v>0</v>
      </c>
    </row>
    <row r="227" spans="1:11" s="52" customFormat="1" ht="15" customHeight="1">
      <c r="A227" s="53" t="s">
        <v>308</v>
      </c>
      <c r="B227" s="53" t="s">
        <v>235</v>
      </c>
      <c r="C227" s="54">
        <v>20000</v>
      </c>
      <c r="D227" s="54"/>
      <c r="E227" s="54">
        <v>20000</v>
      </c>
      <c r="F227" s="54">
        <v>0</v>
      </c>
      <c r="G227" s="54">
        <v>0</v>
      </c>
      <c r="H227" s="54">
        <v>0</v>
      </c>
      <c r="I227" s="54">
        <v>0</v>
      </c>
      <c r="J227" s="55">
        <v>0</v>
      </c>
      <c r="K227" s="55">
        <f>J227</f>
        <v>0</v>
      </c>
    </row>
    <row r="228" spans="1:11" s="52" customFormat="1" ht="15" customHeight="1">
      <c r="A228" s="56">
        <v>710130</v>
      </c>
      <c r="B228" s="53" t="s">
        <v>277</v>
      </c>
      <c r="C228" s="54">
        <v>0</v>
      </c>
      <c r="D228" s="54"/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5">
        <v>0</v>
      </c>
      <c r="K228" s="55">
        <v>0</v>
      </c>
    </row>
    <row r="229" spans="1:11" s="52" customFormat="1" ht="15" customHeight="1">
      <c r="A229" s="56">
        <v>850101</v>
      </c>
      <c r="B229" s="53" t="s">
        <v>240</v>
      </c>
      <c r="C229" s="54"/>
      <c r="D229" s="54"/>
      <c r="E229" s="54"/>
      <c r="F229" s="54"/>
      <c r="G229" s="54"/>
      <c r="H229" s="54"/>
      <c r="I229" s="54"/>
      <c r="J229" s="55"/>
      <c r="K229" s="55"/>
    </row>
    <row r="230" spans="1:11" s="52" customFormat="1" ht="15" customHeight="1">
      <c r="A230" s="56"/>
      <c r="B230" s="53" t="s">
        <v>309</v>
      </c>
      <c r="C230" s="47">
        <f>C231+C236+C235</f>
        <v>0</v>
      </c>
      <c r="D230" s="47"/>
      <c r="E230" s="47">
        <f>E231+E236+E235</f>
        <v>0</v>
      </c>
      <c r="F230" s="47">
        <f>F231+F236+F235</f>
        <v>0</v>
      </c>
      <c r="G230" s="47">
        <f>G231+G236+G235</f>
        <v>0</v>
      </c>
      <c r="H230" s="47">
        <f>H231+H236+H235</f>
        <v>0</v>
      </c>
      <c r="I230" s="47">
        <f t="shared" ref="I230:K230" si="50">I231+I236</f>
        <v>0</v>
      </c>
      <c r="J230" s="47">
        <f t="shared" si="50"/>
        <v>0</v>
      </c>
      <c r="K230" s="47">
        <f t="shared" si="50"/>
        <v>0</v>
      </c>
    </row>
    <row r="231" spans="1:11" s="52" customFormat="1" ht="15" customHeight="1">
      <c r="A231" s="56">
        <v>670203</v>
      </c>
      <c r="B231" s="53" t="s">
        <v>310</v>
      </c>
      <c r="C231" s="54">
        <f>C232+C233+C234</f>
        <v>0</v>
      </c>
      <c r="D231" s="54"/>
      <c r="E231" s="54">
        <f t="shared" ref="E231:K231" si="51">E232+E233+E234</f>
        <v>0</v>
      </c>
      <c r="F231" s="54">
        <f t="shared" si="51"/>
        <v>0</v>
      </c>
      <c r="G231" s="54">
        <f t="shared" si="51"/>
        <v>0</v>
      </c>
      <c r="H231" s="54">
        <f t="shared" si="51"/>
        <v>0</v>
      </c>
      <c r="I231" s="54">
        <f t="shared" si="51"/>
        <v>0</v>
      </c>
      <c r="J231" s="54">
        <f t="shared" si="51"/>
        <v>0</v>
      </c>
      <c r="K231" s="54">
        <f t="shared" si="51"/>
        <v>0</v>
      </c>
    </row>
    <row r="232" spans="1:11" s="52" customFormat="1" ht="15" customHeight="1">
      <c r="A232" s="56">
        <v>67020302</v>
      </c>
      <c r="B232" s="53" t="s">
        <v>311</v>
      </c>
      <c r="C232" s="54">
        <v>0</v>
      </c>
      <c r="D232" s="54"/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</row>
    <row r="233" spans="1:11" s="52" customFormat="1" ht="15" customHeight="1">
      <c r="A233" s="56">
        <v>67020306</v>
      </c>
      <c r="B233" s="53" t="s">
        <v>312</v>
      </c>
      <c r="C233" s="54">
        <v>0</v>
      </c>
      <c r="D233" s="54"/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</row>
    <row r="234" spans="1:11" s="52" customFormat="1" ht="15" customHeight="1">
      <c r="A234" s="56">
        <v>67020307</v>
      </c>
      <c r="B234" s="53" t="s">
        <v>313</v>
      </c>
      <c r="C234" s="54">
        <v>0</v>
      </c>
      <c r="D234" s="54"/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</row>
    <row r="235" spans="1:11" s="52" customFormat="1" ht="15" customHeight="1">
      <c r="A235" s="56">
        <v>670501</v>
      </c>
      <c r="B235" s="53" t="s">
        <v>314</v>
      </c>
      <c r="C235" s="54">
        <v>0</v>
      </c>
      <c r="D235" s="54"/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</row>
    <row r="236" spans="1:11" s="52" customFormat="1" ht="23.25" customHeight="1">
      <c r="A236" s="56">
        <v>6750</v>
      </c>
      <c r="B236" s="53" t="s">
        <v>315</v>
      </c>
      <c r="C236" s="54">
        <v>0</v>
      </c>
      <c r="D236" s="54"/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</row>
    <row r="237" spans="1:11" s="52" customFormat="1" ht="12">
      <c r="A237" s="53"/>
      <c r="B237" s="53"/>
      <c r="C237" s="54"/>
      <c r="D237" s="54"/>
      <c r="E237" s="54"/>
      <c r="F237" s="54"/>
      <c r="G237" s="54"/>
      <c r="H237" s="54"/>
      <c r="I237" s="54"/>
      <c r="J237" s="55"/>
      <c r="K237" s="55"/>
    </row>
    <row r="238" spans="1:11" s="52" customFormat="1" ht="12">
      <c r="A238" s="46" t="s">
        <v>316</v>
      </c>
      <c r="B238" s="49" t="s">
        <v>317</v>
      </c>
      <c r="C238" s="47">
        <f>C239+C255</f>
        <v>2130950</v>
      </c>
      <c r="D238" s="47"/>
      <c r="E238" s="47">
        <f>E239+E255</f>
        <v>654593</v>
      </c>
      <c r="F238" s="47">
        <f>F239+F255</f>
        <v>534593</v>
      </c>
      <c r="G238" s="47">
        <f>G239+G255</f>
        <v>484593</v>
      </c>
      <c r="H238" s="47">
        <f>H239+H255</f>
        <v>457171</v>
      </c>
      <c r="I238" s="47">
        <f t="shared" ref="I238:K238" si="52">I239+I255</f>
        <v>2124168</v>
      </c>
      <c r="J238" s="47">
        <f t="shared" si="52"/>
        <v>2324168</v>
      </c>
      <c r="K238" s="47">
        <f t="shared" si="52"/>
        <v>2424168</v>
      </c>
    </row>
    <row r="239" spans="1:11" s="52" customFormat="1" ht="15" customHeight="1">
      <c r="A239" s="49" t="s">
        <v>169</v>
      </c>
      <c r="B239" s="49" t="s">
        <v>170</v>
      </c>
      <c r="C239" s="50">
        <f>C240+C252</f>
        <v>2130950</v>
      </c>
      <c r="D239" s="50"/>
      <c r="E239" s="50">
        <f t="shared" ref="E239:K239" si="53">E240+E252</f>
        <v>654593</v>
      </c>
      <c r="F239" s="50">
        <f t="shared" si="53"/>
        <v>534593</v>
      </c>
      <c r="G239" s="50">
        <f t="shared" si="53"/>
        <v>484593</v>
      </c>
      <c r="H239" s="50">
        <f t="shared" si="53"/>
        <v>457171</v>
      </c>
      <c r="I239" s="50">
        <f t="shared" si="53"/>
        <v>2124168</v>
      </c>
      <c r="J239" s="50">
        <f t="shared" si="53"/>
        <v>2324168</v>
      </c>
      <c r="K239" s="50">
        <f t="shared" si="53"/>
        <v>2424168</v>
      </c>
    </row>
    <row r="240" spans="1:11" s="52" customFormat="1" ht="15" customHeight="1">
      <c r="A240" s="49" t="s">
        <v>171</v>
      </c>
      <c r="B240" s="49" t="s">
        <v>172</v>
      </c>
      <c r="C240" s="50">
        <f>C241+C243+C245</f>
        <v>1307372</v>
      </c>
      <c r="D240" s="50"/>
      <c r="E240" s="50">
        <f>E241+E243+E245</f>
        <v>394593</v>
      </c>
      <c r="F240" s="50">
        <f t="shared" ref="F240:K240" si="54">F241+F245</f>
        <v>294593</v>
      </c>
      <c r="G240" s="50">
        <f t="shared" si="54"/>
        <v>224593</v>
      </c>
      <c r="H240" s="50">
        <f t="shared" si="54"/>
        <v>393593</v>
      </c>
      <c r="I240" s="50">
        <f t="shared" si="54"/>
        <v>1324168</v>
      </c>
      <c r="J240" s="50">
        <f t="shared" si="54"/>
        <v>1524168</v>
      </c>
      <c r="K240" s="50">
        <f t="shared" si="54"/>
        <v>1624168</v>
      </c>
    </row>
    <row r="241" spans="1:11" s="52" customFormat="1" ht="15" customHeight="1">
      <c r="A241" s="53" t="s">
        <v>173</v>
      </c>
      <c r="B241" s="53" t="s">
        <v>174</v>
      </c>
      <c r="C241" s="50">
        <f>C242</f>
        <v>1283204</v>
      </c>
      <c r="D241" s="50"/>
      <c r="E241" s="50">
        <f t="shared" ref="E241:K241" si="55">E242</f>
        <v>388551</v>
      </c>
      <c r="F241" s="50">
        <f t="shared" si="55"/>
        <v>288551</v>
      </c>
      <c r="G241" s="50">
        <f t="shared" si="55"/>
        <v>218551</v>
      </c>
      <c r="H241" s="50">
        <f t="shared" si="55"/>
        <v>387551</v>
      </c>
      <c r="I241" s="50">
        <f t="shared" si="55"/>
        <v>1300000</v>
      </c>
      <c r="J241" s="50">
        <f t="shared" si="55"/>
        <v>1500000</v>
      </c>
      <c r="K241" s="50">
        <f t="shared" si="55"/>
        <v>1600000</v>
      </c>
    </row>
    <row r="242" spans="1:11" s="52" customFormat="1" ht="24" customHeight="1">
      <c r="A242" s="53" t="s">
        <v>175</v>
      </c>
      <c r="B242" s="53" t="s">
        <v>176</v>
      </c>
      <c r="C242" s="54">
        <v>1283204</v>
      </c>
      <c r="D242" s="54"/>
      <c r="E242" s="54">
        <v>388551</v>
      </c>
      <c r="F242" s="54">
        <v>288551</v>
      </c>
      <c r="G242" s="54">
        <v>218551</v>
      </c>
      <c r="H242" s="54">
        <v>387551</v>
      </c>
      <c r="I242" s="54">
        <v>1300000</v>
      </c>
      <c r="J242" s="55">
        <v>1500000</v>
      </c>
      <c r="K242" s="55">
        <v>1600000</v>
      </c>
    </row>
    <row r="243" spans="1:11" s="52" customFormat="1" ht="15" customHeight="1">
      <c r="A243" s="60">
        <v>1002</v>
      </c>
      <c r="B243" s="53" t="s">
        <v>358</v>
      </c>
      <c r="C243" s="54">
        <f>C244</f>
        <v>0</v>
      </c>
      <c r="D243" s="54"/>
      <c r="E243" s="54">
        <f>E244</f>
        <v>0</v>
      </c>
      <c r="F243" s="54">
        <v>0</v>
      </c>
      <c r="G243" s="54">
        <v>0</v>
      </c>
      <c r="H243" s="54">
        <v>0</v>
      </c>
      <c r="I243" s="54">
        <v>0</v>
      </c>
      <c r="J243" s="55">
        <v>0</v>
      </c>
      <c r="K243" s="55">
        <v>0</v>
      </c>
    </row>
    <row r="244" spans="1:11" s="52" customFormat="1" ht="15" customHeight="1">
      <c r="A244" s="60">
        <v>100206</v>
      </c>
      <c r="B244" s="53" t="s">
        <v>359</v>
      </c>
      <c r="C244" s="54">
        <v>0</v>
      </c>
      <c r="D244" s="54"/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5">
        <v>0</v>
      </c>
      <c r="K244" s="55">
        <v>0</v>
      </c>
    </row>
    <row r="245" spans="1:11" s="52" customFormat="1" ht="15" customHeight="1">
      <c r="A245" s="53" t="s">
        <v>179</v>
      </c>
      <c r="B245" s="53" t="s">
        <v>180</v>
      </c>
      <c r="C245" s="54">
        <f>C246+C247+C248+C249+C250+C251</f>
        <v>24168</v>
      </c>
      <c r="D245" s="54"/>
      <c r="E245" s="54">
        <f>E246+E247+E248+E249+E250+E251</f>
        <v>6042</v>
      </c>
      <c r="F245" s="54">
        <f>F246+F247+F248+F249+F250+F251</f>
        <v>6042</v>
      </c>
      <c r="G245" s="54">
        <f>G246+G247+G248+G249+G250+G251</f>
        <v>6042</v>
      </c>
      <c r="H245" s="54">
        <f>H246+H247+H248+H249+H250+H251</f>
        <v>6042</v>
      </c>
      <c r="I245" s="54">
        <f>C245</f>
        <v>24168</v>
      </c>
      <c r="J245" s="55">
        <f>I245</f>
        <v>24168</v>
      </c>
      <c r="K245" s="55">
        <f>J245</f>
        <v>24168</v>
      </c>
    </row>
    <row r="246" spans="1:11" s="52" customFormat="1" ht="15" customHeight="1">
      <c r="A246" s="53" t="s">
        <v>181</v>
      </c>
      <c r="B246" s="53" t="s">
        <v>182</v>
      </c>
      <c r="C246" s="54"/>
      <c r="D246" s="54"/>
      <c r="E246" s="54"/>
      <c r="F246" s="54"/>
      <c r="G246" s="54"/>
      <c r="H246" s="54"/>
      <c r="I246" s="54"/>
      <c r="J246" s="55"/>
      <c r="K246" s="55"/>
    </row>
    <row r="247" spans="1:11" s="52" customFormat="1" ht="15" customHeight="1">
      <c r="A247" s="53" t="s">
        <v>183</v>
      </c>
      <c r="B247" s="53" t="s">
        <v>184</v>
      </c>
      <c r="C247" s="54"/>
      <c r="D247" s="54"/>
      <c r="E247" s="54"/>
      <c r="F247" s="54"/>
      <c r="G247" s="54"/>
      <c r="H247" s="54"/>
      <c r="I247" s="54"/>
      <c r="J247" s="55"/>
      <c r="K247" s="55"/>
    </row>
    <row r="248" spans="1:11" s="48" customFormat="1" ht="15" customHeight="1">
      <c r="A248" s="53" t="s">
        <v>185</v>
      </c>
      <c r="B248" s="53" t="s">
        <v>318</v>
      </c>
      <c r="C248" s="54"/>
      <c r="D248" s="54"/>
      <c r="E248" s="54"/>
      <c r="F248" s="54"/>
      <c r="G248" s="54"/>
      <c r="H248" s="54"/>
      <c r="I248" s="54"/>
      <c r="J248" s="55"/>
      <c r="K248" s="55"/>
    </row>
    <row r="249" spans="1:11" s="52" customFormat="1" ht="24" customHeight="1">
      <c r="A249" s="53" t="s">
        <v>187</v>
      </c>
      <c r="B249" s="53" t="s">
        <v>188</v>
      </c>
      <c r="C249" s="54"/>
      <c r="D249" s="54"/>
      <c r="E249" s="54"/>
      <c r="F249" s="54"/>
      <c r="G249" s="54"/>
      <c r="H249" s="54"/>
      <c r="I249" s="54"/>
      <c r="J249" s="55"/>
      <c r="K249" s="55"/>
    </row>
    <row r="250" spans="1:11" s="52" customFormat="1" ht="15" customHeight="1">
      <c r="A250" s="53" t="s">
        <v>189</v>
      </c>
      <c r="B250" s="53" t="s">
        <v>190</v>
      </c>
      <c r="C250" s="54"/>
      <c r="D250" s="54"/>
      <c r="E250" s="54"/>
      <c r="F250" s="54"/>
      <c r="G250" s="54"/>
      <c r="H250" s="54"/>
      <c r="I250" s="54"/>
      <c r="J250" s="55"/>
      <c r="K250" s="55"/>
    </row>
    <row r="251" spans="1:11" s="52" customFormat="1" ht="15" customHeight="1">
      <c r="A251" s="53">
        <v>100307</v>
      </c>
      <c r="B251" s="53" t="s">
        <v>243</v>
      </c>
      <c r="C251" s="54">
        <v>24168</v>
      </c>
      <c r="D251" s="54"/>
      <c r="E251" s="54">
        <v>6042</v>
      </c>
      <c r="F251" s="54">
        <v>6042</v>
      </c>
      <c r="G251" s="54">
        <v>6042</v>
      </c>
      <c r="H251" s="54">
        <v>6042</v>
      </c>
      <c r="I251" s="54">
        <f>C251</f>
        <v>24168</v>
      </c>
      <c r="J251" s="55">
        <f>I251</f>
        <v>24168</v>
      </c>
      <c r="K251" s="55">
        <f>J251</f>
        <v>24168</v>
      </c>
    </row>
    <row r="252" spans="1:11" s="52" customFormat="1" ht="15" customHeight="1">
      <c r="A252" s="49" t="s">
        <v>269</v>
      </c>
      <c r="B252" s="49" t="s">
        <v>270</v>
      </c>
      <c r="C252" s="50">
        <f t="shared" ref="C252:K253" si="56">C253</f>
        <v>823578</v>
      </c>
      <c r="D252" s="50"/>
      <c r="E252" s="50">
        <f t="shared" si="56"/>
        <v>260000</v>
      </c>
      <c r="F252" s="50">
        <f t="shared" si="56"/>
        <v>240000</v>
      </c>
      <c r="G252" s="50">
        <f t="shared" si="56"/>
        <v>260000</v>
      </c>
      <c r="H252" s="50">
        <f t="shared" si="56"/>
        <v>63578</v>
      </c>
      <c r="I252" s="50">
        <f t="shared" si="56"/>
        <v>800000</v>
      </c>
      <c r="J252" s="50">
        <f t="shared" si="56"/>
        <v>800000</v>
      </c>
      <c r="K252" s="50">
        <f t="shared" si="56"/>
        <v>800000</v>
      </c>
    </row>
    <row r="253" spans="1:11" s="52" customFormat="1" ht="15" customHeight="1">
      <c r="A253" s="53" t="s">
        <v>271</v>
      </c>
      <c r="B253" s="53" t="s">
        <v>272</v>
      </c>
      <c r="C253" s="54">
        <f>C254</f>
        <v>823578</v>
      </c>
      <c r="D253" s="54"/>
      <c r="E253" s="54">
        <f t="shared" si="56"/>
        <v>260000</v>
      </c>
      <c r="F253" s="54">
        <f t="shared" si="56"/>
        <v>240000</v>
      </c>
      <c r="G253" s="54">
        <f t="shared" si="56"/>
        <v>260000</v>
      </c>
      <c r="H253" s="54">
        <f t="shared" si="56"/>
        <v>63578</v>
      </c>
      <c r="I253" s="54">
        <f t="shared" si="56"/>
        <v>800000</v>
      </c>
      <c r="J253" s="54">
        <f t="shared" si="56"/>
        <v>800000</v>
      </c>
      <c r="K253" s="54">
        <f t="shared" si="56"/>
        <v>800000</v>
      </c>
    </row>
    <row r="254" spans="1:11" s="52" customFormat="1" ht="15" customHeight="1">
      <c r="A254" s="53" t="s">
        <v>319</v>
      </c>
      <c r="B254" s="53" t="s">
        <v>320</v>
      </c>
      <c r="C254" s="54">
        <v>823578</v>
      </c>
      <c r="E254" s="54">
        <v>260000</v>
      </c>
      <c r="F254" s="54">
        <v>240000</v>
      </c>
      <c r="G254" s="54">
        <v>260000</v>
      </c>
      <c r="H254" s="54">
        <v>63578</v>
      </c>
      <c r="I254" s="54">
        <v>800000</v>
      </c>
      <c r="J254" s="55">
        <v>800000</v>
      </c>
      <c r="K254" s="55">
        <v>800000</v>
      </c>
    </row>
    <row r="255" spans="1:11" s="52" customFormat="1" ht="24" customHeight="1">
      <c r="A255" s="53">
        <v>850101</v>
      </c>
      <c r="B255" s="53" t="s">
        <v>356</v>
      </c>
      <c r="C255" s="54"/>
      <c r="D255" s="78"/>
      <c r="E255" s="54"/>
      <c r="F255" s="54"/>
      <c r="G255" s="54"/>
      <c r="H255" s="54"/>
      <c r="I255" s="54"/>
      <c r="J255" s="55"/>
      <c r="K255" s="55"/>
    </row>
    <row r="256" spans="1:11" s="52" customFormat="1" ht="15" customHeight="1">
      <c r="A256" s="53"/>
      <c r="B256" s="53"/>
      <c r="C256" s="54"/>
      <c r="E256" s="54"/>
      <c r="F256" s="54"/>
      <c r="G256" s="54"/>
      <c r="H256" s="54"/>
      <c r="I256" s="54"/>
      <c r="J256" s="55"/>
      <c r="K256" s="55"/>
    </row>
    <row r="257" spans="1:11" s="52" customFormat="1" ht="15" customHeight="1">
      <c r="A257" s="49"/>
      <c r="B257" s="49" t="s">
        <v>321</v>
      </c>
      <c r="C257" s="50">
        <f>C258+C259</f>
        <v>1643204</v>
      </c>
      <c r="D257" s="50"/>
      <c r="E257" s="50">
        <f t="shared" ref="E257:K257" si="57">E258+E259</f>
        <v>441051</v>
      </c>
      <c r="F257" s="50">
        <f t="shared" si="57"/>
        <v>341051</v>
      </c>
      <c r="G257" s="50">
        <f t="shared" si="57"/>
        <v>271051</v>
      </c>
      <c r="H257" s="50">
        <f t="shared" si="57"/>
        <v>590051</v>
      </c>
      <c r="I257" s="50">
        <f t="shared" si="57"/>
        <v>1660000</v>
      </c>
      <c r="J257" s="50">
        <f t="shared" si="57"/>
        <v>1306000</v>
      </c>
      <c r="K257" s="50">
        <f t="shared" si="57"/>
        <v>1306000</v>
      </c>
    </row>
    <row r="258" spans="1:11" s="52" customFormat="1" ht="27.75" customHeight="1">
      <c r="A258" s="53">
        <v>680502</v>
      </c>
      <c r="B258" s="57" t="s">
        <v>322</v>
      </c>
      <c r="C258" s="54">
        <v>1283204</v>
      </c>
      <c r="D258" s="54"/>
      <c r="E258" s="54">
        <v>388551</v>
      </c>
      <c r="F258" s="54">
        <v>288551</v>
      </c>
      <c r="G258" s="54">
        <v>218551</v>
      </c>
      <c r="H258" s="54">
        <v>387551</v>
      </c>
      <c r="I258" s="54">
        <v>1300000</v>
      </c>
      <c r="J258" s="54">
        <v>1300000</v>
      </c>
      <c r="K258" s="54">
        <v>1300000</v>
      </c>
    </row>
    <row r="259" spans="1:11" s="52" customFormat="1" ht="28.5" customHeight="1">
      <c r="A259" s="53">
        <v>681501</v>
      </c>
      <c r="B259" s="57" t="s">
        <v>323</v>
      </c>
      <c r="C259" s="54">
        <v>360000</v>
      </c>
      <c r="D259" s="54"/>
      <c r="E259" s="54">
        <v>52500</v>
      </c>
      <c r="F259" s="54">
        <v>52500</v>
      </c>
      <c r="G259" s="54">
        <v>52500</v>
      </c>
      <c r="H259" s="54">
        <v>202500</v>
      </c>
      <c r="I259" s="54">
        <f>C259</f>
        <v>360000</v>
      </c>
      <c r="J259" s="59">
        <v>6000</v>
      </c>
      <c r="K259" s="54">
        <v>6000</v>
      </c>
    </row>
    <row r="260" spans="1:11" s="52" customFormat="1" ht="27" customHeight="1">
      <c r="A260" s="53"/>
      <c r="B260" s="57"/>
      <c r="C260" s="54"/>
      <c r="D260" s="54"/>
      <c r="E260" s="54"/>
      <c r="F260" s="54"/>
      <c r="G260" s="54"/>
      <c r="H260" s="54"/>
      <c r="I260" s="54"/>
      <c r="J260" s="50"/>
      <c r="K260" s="54"/>
    </row>
    <row r="261" spans="1:11" s="52" customFormat="1" ht="21.75" customHeight="1">
      <c r="A261" s="46" t="s">
        <v>324</v>
      </c>
      <c r="B261" s="46" t="s">
        <v>325</v>
      </c>
      <c r="C261" s="50">
        <f>C262+C292+C302+C309+C306</f>
        <v>11604148</v>
      </c>
      <c r="D261" s="47"/>
      <c r="E261" s="50">
        <f t="shared" ref="E261:K261" si="58">E262+E292+E302+E309+E306</f>
        <v>10066271</v>
      </c>
      <c r="F261" s="50">
        <f t="shared" si="58"/>
        <v>698096</v>
      </c>
      <c r="G261" s="50">
        <f t="shared" si="58"/>
        <v>451256</v>
      </c>
      <c r="H261" s="50">
        <f t="shared" si="58"/>
        <v>388525</v>
      </c>
      <c r="I261" s="50">
        <f t="shared" si="58"/>
        <v>2036592</v>
      </c>
      <c r="J261" s="50">
        <f t="shared" si="58"/>
        <v>1591482</v>
      </c>
      <c r="K261" s="50">
        <f t="shared" si="58"/>
        <v>1513302</v>
      </c>
    </row>
    <row r="262" spans="1:11" s="52" customFormat="1" ht="15" customHeight="1">
      <c r="A262" s="49" t="s">
        <v>169</v>
      </c>
      <c r="B262" s="49" t="s">
        <v>170</v>
      </c>
      <c r="C262" s="50">
        <f>C263+C275</f>
        <v>2883469</v>
      </c>
      <c r="D262" s="50"/>
      <c r="E262" s="50">
        <f t="shared" ref="E262:K262" si="59">E263+E275</f>
        <v>1345592</v>
      </c>
      <c r="F262" s="50">
        <f t="shared" si="59"/>
        <v>698096</v>
      </c>
      <c r="G262" s="50">
        <f t="shared" si="59"/>
        <v>451256</v>
      </c>
      <c r="H262" s="50">
        <f t="shared" si="59"/>
        <v>388525</v>
      </c>
      <c r="I262" s="50">
        <f t="shared" si="59"/>
        <v>2036592</v>
      </c>
      <c r="J262" s="50">
        <f t="shared" si="59"/>
        <v>1591482</v>
      </c>
      <c r="K262" s="50">
        <f t="shared" si="59"/>
        <v>1513302</v>
      </c>
    </row>
    <row r="263" spans="1:11" s="52" customFormat="1" ht="15" customHeight="1">
      <c r="A263" s="61">
        <v>10</v>
      </c>
      <c r="B263" s="49" t="s">
        <v>172</v>
      </c>
      <c r="C263" s="50">
        <f>C264+C266+C268</f>
        <v>486476</v>
      </c>
      <c r="D263" s="50"/>
      <c r="E263" s="50">
        <f>E264+E266+E268</f>
        <v>144119</v>
      </c>
      <c r="F263" s="50">
        <f t="shared" ref="F263:K263" si="60">F264+F268</f>
        <v>114119</v>
      </c>
      <c r="G263" s="50">
        <f t="shared" si="60"/>
        <v>114119</v>
      </c>
      <c r="H263" s="50">
        <f t="shared" si="60"/>
        <v>114119</v>
      </c>
      <c r="I263" s="50">
        <f t="shared" si="60"/>
        <v>500000</v>
      </c>
      <c r="J263" s="50">
        <f t="shared" si="60"/>
        <v>780000</v>
      </c>
      <c r="K263" s="50">
        <f t="shared" si="60"/>
        <v>780000</v>
      </c>
    </row>
    <row r="264" spans="1:11" s="52" customFormat="1" ht="15" customHeight="1">
      <c r="A264" s="60">
        <v>1001</v>
      </c>
      <c r="B264" s="53" t="s">
        <v>174</v>
      </c>
      <c r="C264" s="54">
        <f>C265</f>
        <v>470000</v>
      </c>
      <c r="D264" s="54"/>
      <c r="E264" s="54">
        <f t="shared" ref="E264:K264" si="61">E265</f>
        <v>140000</v>
      </c>
      <c r="F264" s="54">
        <f t="shared" si="61"/>
        <v>110000</v>
      </c>
      <c r="G264" s="54">
        <f t="shared" si="61"/>
        <v>110000</v>
      </c>
      <c r="H264" s="54">
        <f t="shared" si="61"/>
        <v>110000</v>
      </c>
      <c r="I264" s="54">
        <f t="shared" si="61"/>
        <v>470000</v>
      </c>
      <c r="J264" s="54">
        <f t="shared" si="61"/>
        <v>750000</v>
      </c>
      <c r="K264" s="54">
        <f t="shared" si="61"/>
        <v>750000</v>
      </c>
    </row>
    <row r="265" spans="1:11" s="52" customFormat="1" ht="15" customHeight="1">
      <c r="A265" s="56">
        <v>100101</v>
      </c>
      <c r="B265" s="53" t="s">
        <v>176</v>
      </c>
      <c r="C265" s="54">
        <v>470000</v>
      </c>
      <c r="D265" s="54"/>
      <c r="E265" s="54">
        <v>140000</v>
      </c>
      <c r="F265" s="54">
        <v>110000</v>
      </c>
      <c r="G265" s="54">
        <v>110000</v>
      </c>
      <c r="H265" s="54">
        <v>110000</v>
      </c>
      <c r="I265" s="54">
        <f>C265</f>
        <v>470000</v>
      </c>
      <c r="J265" s="54">
        <v>750000</v>
      </c>
      <c r="K265" s="54">
        <v>750000</v>
      </c>
    </row>
    <row r="266" spans="1:11" s="52" customFormat="1" ht="15" customHeight="1">
      <c r="A266" s="56">
        <v>1002</v>
      </c>
      <c r="B266" s="53" t="s">
        <v>358</v>
      </c>
      <c r="C266" s="54">
        <f>C267</f>
        <v>0</v>
      </c>
      <c r="D266" s="54"/>
      <c r="E266" s="54">
        <f>E267</f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</row>
    <row r="267" spans="1:11" s="52" customFormat="1" ht="15" customHeight="1">
      <c r="A267" s="56">
        <v>100206</v>
      </c>
      <c r="B267" s="53" t="s">
        <v>359</v>
      </c>
      <c r="C267" s="54">
        <v>0</v>
      </c>
      <c r="D267" s="54"/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</row>
    <row r="268" spans="1:11" s="52" customFormat="1" ht="15" customHeight="1">
      <c r="A268" s="60">
        <v>1003</v>
      </c>
      <c r="B268" s="57" t="s">
        <v>180</v>
      </c>
      <c r="C268" s="54">
        <f>SUM(C269:C274)</f>
        <v>16476</v>
      </c>
      <c r="D268" s="54"/>
      <c r="E268" s="54">
        <f>SUM(E269:E274)</f>
        <v>4119</v>
      </c>
      <c r="F268" s="54">
        <f>SUM(F269:F274)</f>
        <v>4119</v>
      </c>
      <c r="G268" s="54">
        <f>SUM(G269:G274)</f>
        <v>4119</v>
      </c>
      <c r="H268" s="54">
        <f>SUM(H269:H274)</f>
        <v>4119</v>
      </c>
      <c r="I268" s="54">
        <f t="shared" ref="I268:K268" si="62">SUM(I269:I274)</f>
        <v>30000</v>
      </c>
      <c r="J268" s="54">
        <f t="shared" si="62"/>
        <v>30000</v>
      </c>
      <c r="K268" s="54">
        <f t="shared" si="62"/>
        <v>30000</v>
      </c>
    </row>
    <row r="269" spans="1:11" s="52" customFormat="1" ht="24.75" customHeight="1">
      <c r="A269" s="56">
        <v>100301</v>
      </c>
      <c r="B269" s="53" t="s">
        <v>182</v>
      </c>
      <c r="C269" s="54"/>
      <c r="D269" s="54"/>
      <c r="E269" s="54"/>
      <c r="F269" s="54"/>
      <c r="G269" s="54"/>
      <c r="H269" s="54"/>
      <c r="I269" s="54"/>
      <c r="J269" s="54"/>
      <c r="K269" s="54"/>
    </row>
    <row r="270" spans="1:11" s="52" customFormat="1" ht="16.5" customHeight="1">
      <c r="A270" s="56">
        <v>100302</v>
      </c>
      <c r="B270" s="53" t="s">
        <v>184</v>
      </c>
      <c r="C270" s="54"/>
      <c r="D270" s="54"/>
      <c r="E270" s="54"/>
      <c r="F270" s="54"/>
      <c r="G270" s="54"/>
      <c r="H270" s="54"/>
      <c r="I270" s="54"/>
      <c r="J270" s="54"/>
      <c r="K270" s="54"/>
    </row>
    <row r="271" spans="1:11" s="52" customFormat="1" ht="27" customHeight="1">
      <c r="A271" s="56">
        <v>100303</v>
      </c>
      <c r="B271" s="53" t="s">
        <v>186</v>
      </c>
      <c r="C271" s="54"/>
      <c r="D271" s="54"/>
      <c r="E271" s="54"/>
      <c r="F271" s="54"/>
      <c r="G271" s="54"/>
      <c r="H271" s="54"/>
      <c r="I271" s="54"/>
      <c r="J271" s="54"/>
      <c r="K271" s="54"/>
    </row>
    <row r="272" spans="1:11" s="52" customFormat="1" ht="26.25" customHeight="1">
      <c r="A272" s="56">
        <v>100304</v>
      </c>
      <c r="B272" s="53" t="s">
        <v>188</v>
      </c>
      <c r="C272" s="54"/>
      <c r="D272" s="54"/>
      <c r="E272" s="54"/>
      <c r="F272" s="54"/>
      <c r="G272" s="54"/>
      <c r="H272" s="54"/>
      <c r="I272" s="54"/>
      <c r="J272" s="54"/>
      <c r="K272" s="54"/>
    </row>
    <row r="273" spans="1:11" s="52" customFormat="1" ht="21" customHeight="1">
      <c r="A273" s="56">
        <v>100306</v>
      </c>
      <c r="B273" s="53" t="s">
        <v>190</v>
      </c>
      <c r="C273" s="54"/>
      <c r="D273" s="54"/>
      <c r="E273" s="54"/>
      <c r="F273" s="54"/>
      <c r="G273" s="54"/>
      <c r="H273" s="54"/>
      <c r="I273" s="54"/>
      <c r="J273" s="54"/>
      <c r="K273" s="54"/>
    </row>
    <row r="274" spans="1:11" s="52" customFormat="1" ht="21" customHeight="1">
      <c r="A274" s="56">
        <v>1003707</v>
      </c>
      <c r="B274" s="53" t="s">
        <v>243</v>
      </c>
      <c r="C274" s="54">
        <v>16476</v>
      </c>
      <c r="D274" s="54"/>
      <c r="E274" s="54">
        <v>4119</v>
      </c>
      <c r="F274" s="54">
        <v>4119</v>
      </c>
      <c r="G274" s="54">
        <v>4119</v>
      </c>
      <c r="H274" s="54">
        <v>4119</v>
      </c>
      <c r="I274" s="54">
        <v>30000</v>
      </c>
      <c r="J274" s="54">
        <v>30000</v>
      </c>
      <c r="K274" s="54">
        <v>30000</v>
      </c>
    </row>
    <row r="275" spans="1:11" s="52" customFormat="1" ht="21" customHeight="1">
      <c r="A275" s="49" t="s">
        <v>192</v>
      </c>
      <c r="B275" s="49" t="s">
        <v>193</v>
      </c>
      <c r="C275" s="50">
        <f>C276+C283+C285+C289+C286+C287</f>
        <v>2396993</v>
      </c>
      <c r="D275" s="50"/>
      <c r="E275" s="50">
        <f t="shared" ref="E275:K275" si="63">E276+E283+E285+E289+E286+E287</f>
        <v>1201473</v>
      </c>
      <c r="F275" s="50">
        <f t="shared" si="63"/>
        <v>583977</v>
      </c>
      <c r="G275" s="50">
        <f t="shared" si="63"/>
        <v>337137</v>
      </c>
      <c r="H275" s="50">
        <f t="shared" si="63"/>
        <v>274406</v>
      </c>
      <c r="I275" s="50">
        <f t="shared" si="63"/>
        <v>1536592</v>
      </c>
      <c r="J275" s="50">
        <f t="shared" si="63"/>
        <v>811482</v>
      </c>
      <c r="K275" s="50">
        <f t="shared" si="63"/>
        <v>733302</v>
      </c>
    </row>
    <row r="276" spans="1:11" s="52" customFormat="1" ht="15" customHeight="1">
      <c r="A276" s="53" t="s">
        <v>194</v>
      </c>
      <c r="B276" s="53" t="s">
        <v>195</v>
      </c>
      <c r="C276" s="50">
        <f>SUM(C277:C282)</f>
        <v>1993993</v>
      </c>
      <c r="D276" s="50"/>
      <c r="E276" s="50">
        <f t="shared" ref="E276:K276" si="64">SUM(E277:E282)</f>
        <v>1101473</v>
      </c>
      <c r="F276" s="50">
        <f t="shared" si="64"/>
        <v>383977</v>
      </c>
      <c r="G276" s="50">
        <f t="shared" si="64"/>
        <v>284137</v>
      </c>
      <c r="H276" s="50">
        <f t="shared" si="64"/>
        <v>224406</v>
      </c>
      <c r="I276" s="50">
        <f t="shared" si="64"/>
        <v>1207788</v>
      </c>
      <c r="J276" s="50">
        <f t="shared" si="64"/>
        <v>711482</v>
      </c>
      <c r="K276" s="50">
        <f t="shared" si="64"/>
        <v>633302</v>
      </c>
    </row>
    <row r="277" spans="1:11" s="52" customFormat="1" ht="15" customHeight="1">
      <c r="A277" s="56">
        <v>200102</v>
      </c>
      <c r="B277" s="53" t="s">
        <v>326</v>
      </c>
      <c r="C277" s="54"/>
      <c r="D277" s="54"/>
      <c r="E277" s="54"/>
      <c r="F277" s="54"/>
      <c r="G277" s="54"/>
      <c r="H277" s="54"/>
      <c r="I277" s="54">
        <f>C277</f>
        <v>0</v>
      </c>
      <c r="J277" s="54">
        <f>D277</f>
        <v>0</v>
      </c>
      <c r="K277" s="54">
        <f>E277</f>
        <v>0</v>
      </c>
    </row>
    <row r="278" spans="1:11" s="52" customFormat="1" ht="15" customHeight="1">
      <c r="A278" s="53" t="s">
        <v>200</v>
      </c>
      <c r="B278" s="53" t="s">
        <v>201</v>
      </c>
      <c r="C278" s="54">
        <v>382968</v>
      </c>
      <c r="D278" s="54"/>
      <c r="E278" s="54">
        <v>204000</v>
      </c>
      <c r="F278" s="54">
        <v>53275</v>
      </c>
      <c r="G278" s="54">
        <v>59417</v>
      </c>
      <c r="H278" s="54">
        <v>66276</v>
      </c>
      <c r="I278" s="54">
        <v>350000</v>
      </c>
      <c r="J278" s="54">
        <v>350000</v>
      </c>
      <c r="K278" s="54">
        <v>350000</v>
      </c>
    </row>
    <row r="279" spans="1:11" s="52" customFormat="1" ht="15" customHeight="1">
      <c r="A279" s="56">
        <v>200104</v>
      </c>
      <c r="B279" s="53" t="s">
        <v>327</v>
      </c>
      <c r="C279" s="54">
        <v>61529</v>
      </c>
      <c r="D279" s="54"/>
      <c r="E279" s="54">
        <v>8000</v>
      </c>
      <c r="F279" s="54">
        <v>13000</v>
      </c>
      <c r="G279" s="54">
        <v>27529</v>
      </c>
      <c r="H279" s="54">
        <v>13000</v>
      </c>
      <c r="I279" s="54">
        <v>20000</v>
      </c>
      <c r="J279" s="54">
        <v>20000</v>
      </c>
      <c r="K279" s="54">
        <v>20000</v>
      </c>
    </row>
    <row r="280" spans="1:11" s="52" customFormat="1" ht="15" customHeight="1">
      <c r="A280" s="56">
        <v>200105</v>
      </c>
      <c r="B280" s="53" t="s">
        <v>203</v>
      </c>
      <c r="C280" s="54">
        <v>110000</v>
      </c>
      <c r="D280" s="54"/>
      <c r="E280" s="54">
        <v>30000</v>
      </c>
      <c r="F280" s="54">
        <v>40000</v>
      </c>
      <c r="G280" s="54">
        <v>40000</v>
      </c>
      <c r="H280" s="54">
        <v>0</v>
      </c>
      <c r="I280" s="54">
        <f>C280</f>
        <v>110000</v>
      </c>
      <c r="J280" s="54">
        <f>C280</f>
        <v>110000</v>
      </c>
      <c r="K280" s="54">
        <f>C280</f>
        <v>110000</v>
      </c>
    </row>
    <row r="281" spans="1:11" s="52" customFormat="1" ht="15" customHeight="1">
      <c r="A281" s="56">
        <v>200106</v>
      </c>
      <c r="B281" s="53" t="s">
        <v>204</v>
      </c>
      <c r="C281" s="54">
        <v>45000</v>
      </c>
      <c r="D281" s="54"/>
      <c r="E281" s="54">
        <v>5000</v>
      </c>
      <c r="F281" s="54">
        <v>0</v>
      </c>
      <c r="G281" s="54">
        <v>40000</v>
      </c>
      <c r="H281" s="54">
        <v>0</v>
      </c>
      <c r="I281" s="54">
        <f>C281</f>
        <v>45000</v>
      </c>
      <c r="J281" s="54">
        <v>50000</v>
      </c>
      <c r="K281" s="54">
        <v>50000</v>
      </c>
    </row>
    <row r="282" spans="1:11" s="52" customFormat="1" ht="24" customHeight="1">
      <c r="A282" s="53" t="s">
        <v>208</v>
      </c>
      <c r="B282" s="53" t="s">
        <v>328</v>
      </c>
      <c r="C282" s="54">
        <v>1394496</v>
      </c>
      <c r="D282" s="54"/>
      <c r="E282" s="54">
        <v>854473</v>
      </c>
      <c r="F282" s="54">
        <v>277702</v>
      </c>
      <c r="G282" s="54">
        <v>117191</v>
      </c>
      <c r="H282" s="54">
        <v>145130</v>
      </c>
      <c r="I282" s="54">
        <v>682788</v>
      </c>
      <c r="J282" s="54">
        <v>181482</v>
      </c>
      <c r="K282" s="54">
        <v>103302</v>
      </c>
    </row>
    <row r="283" spans="1:11" s="52" customFormat="1" ht="26.25" customHeight="1">
      <c r="A283" s="60">
        <v>2005</v>
      </c>
      <c r="B283" s="53" t="s">
        <v>213</v>
      </c>
      <c r="C283" s="54">
        <f>C284</f>
        <v>0</v>
      </c>
      <c r="D283" s="54"/>
      <c r="E283" s="54">
        <f t="shared" ref="E283:K283" si="65">E284</f>
        <v>0</v>
      </c>
      <c r="F283" s="54">
        <f t="shared" si="65"/>
        <v>0</v>
      </c>
      <c r="G283" s="54">
        <f t="shared" si="65"/>
        <v>0</v>
      </c>
      <c r="H283" s="54">
        <f t="shared" si="65"/>
        <v>0</v>
      </c>
      <c r="I283" s="54">
        <f t="shared" si="65"/>
        <v>0</v>
      </c>
      <c r="J283" s="54">
        <f t="shared" si="65"/>
        <v>0</v>
      </c>
      <c r="K283" s="54">
        <f t="shared" si="65"/>
        <v>0</v>
      </c>
    </row>
    <row r="284" spans="1:11" s="52" customFormat="1" ht="20.25" customHeight="1">
      <c r="A284" s="56">
        <v>200530</v>
      </c>
      <c r="B284" s="53" t="s">
        <v>215</v>
      </c>
      <c r="C284" s="54"/>
      <c r="D284" s="54"/>
      <c r="E284" s="54"/>
      <c r="F284" s="54"/>
      <c r="G284" s="54"/>
      <c r="H284" s="54"/>
      <c r="I284" s="54"/>
      <c r="J284" s="55"/>
      <c r="K284" s="55"/>
    </row>
    <row r="285" spans="1:11" s="52" customFormat="1" ht="13.5" customHeight="1">
      <c r="A285" s="60">
        <v>2014</v>
      </c>
      <c r="B285" s="53" t="s">
        <v>301</v>
      </c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1:11" s="52" customFormat="1" ht="24.75" customHeight="1">
      <c r="A286" s="60">
        <v>2019</v>
      </c>
      <c r="B286" s="53" t="s">
        <v>329</v>
      </c>
      <c r="C286" s="54">
        <v>0</v>
      </c>
      <c r="D286" s="54"/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</row>
    <row r="287" spans="1:11" s="52" customFormat="1" ht="25.5" customHeight="1">
      <c r="A287" s="60">
        <v>2024</v>
      </c>
      <c r="B287" s="53" t="s">
        <v>330</v>
      </c>
      <c r="C287" s="54">
        <v>3000</v>
      </c>
      <c r="D287" s="54"/>
      <c r="E287" s="54">
        <v>0</v>
      </c>
      <c r="F287" s="54">
        <v>0</v>
      </c>
      <c r="G287" s="54">
        <v>3000</v>
      </c>
      <c r="H287" s="54">
        <v>0</v>
      </c>
      <c r="I287" s="54">
        <v>0</v>
      </c>
      <c r="J287" s="54">
        <v>0</v>
      </c>
      <c r="K287" s="54">
        <v>0</v>
      </c>
    </row>
    <row r="288" spans="1:11" s="52" customFormat="1" ht="25.5" customHeight="1">
      <c r="A288" s="60">
        <v>202402</v>
      </c>
      <c r="B288" s="53" t="s">
        <v>331</v>
      </c>
      <c r="C288" s="54">
        <v>3000</v>
      </c>
      <c r="D288" s="54"/>
      <c r="E288" s="54">
        <v>0</v>
      </c>
      <c r="F288" s="54">
        <v>0</v>
      </c>
      <c r="G288" s="54">
        <v>3000</v>
      </c>
      <c r="H288" s="54">
        <v>0</v>
      </c>
      <c r="I288" s="54">
        <v>0</v>
      </c>
      <c r="J288" s="54">
        <v>0</v>
      </c>
      <c r="K288" s="54">
        <v>0</v>
      </c>
    </row>
    <row r="289" spans="1:11" s="52" customFormat="1" ht="15.75" customHeight="1">
      <c r="A289" s="60">
        <v>2030</v>
      </c>
      <c r="B289" s="53" t="s">
        <v>226</v>
      </c>
      <c r="C289" s="50">
        <f>C290+C291</f>
        <v>400000</v>
      </c>
      <c r="D289" s="50"/>
      <c r="E289" s="50">
        <f t="shared" ref="E289:J289" si="66">E290+E291</f>
        <v>100000</v>
      </c>
      <c r="F289" s="50">
        <f t="shared" si="66"/>
        <v>200000</v>
      </c>
      <c r="G289" s="50">
        <f t="shared" si="66"/>
        <v>50000</v>
      </c>
      <c r="H289" s="50">
        <f t="shared" si="66"/>
        <v>50000</v>
      </c>
      <c r="I289" s="50">
        <f t="shared" si="66"/>
        <v>328804</v>
      </c>
      <c r="J289" s="50">
        <f t="shared" si="66"/>
        <v>100000</v>
      </c>
      <c r="K289" s="50">
        <v>100000</v>
      </c>
    </row>
    <row r="290" spans="1:11" s="52" customFormat="1" ht="15.75" customHeight="1">
      <c r="A290" s="56">
        <v>203003</v>
      </c>
      <c r="B290" s="53" t="s">
        <v>267</v>
      </c>
      <c r="C290" s="54"/>
      <c r="D290" s="54"/>
      <c r="E290" s="54"/>
      <c r="F290" s="54"/>
      <c r="G290" s="54"/>
      <c r="H290" s="54"/>
      <c r="I290" s="54"/>
      <c r="J290" s="54"/>
      <c r="K290" s="55"/>
    </row>
    <row r="291" spans="1:11" s="52" customFormat="1" ht="26.25" customHeight="1">
      <c r="A291" s="53" t="s">
        <v>296</v>
      </c>
      <c r="B291" s="53" t="s">
        <v>268</v>
      </c>
      <c r="C291" s="54">
        <v>400000</v>
      </c>
      <c r="D291" s="54"/>
      <c r="E291" s="54">
        <v>100000</v>
      </c>
      <c r="F291" s="54">
        <v>200000</v>
      </c>
      <c r="G291" s="54">
        <v>50000</v>
      </c>
      <c r="H291" s="54">
        <v>50000</v>
      </c>
      <c r="I291" s="54">
        <v>328804</v>
      </c>
      <c r="J291" s="55">
        <v>100000</v>
      </c>
      <c r="K291" s="55">
        <v>500000</v>
      </c>
    </row>
    <row r="292" spans="1:11" s="52" customFormat="1" ht="17.25" customHeight="1">
      <c r="A292" s="49" t="s">
        <v>229</v>
      </c>
      <c r="B292" s="49" t="s">
        <v>230</v>
      </c>
      <c r="C292" s="50">
        <f>C293</f>
        <v>110000</v>
      </c>
      <c r="D292" s="50"/>
      <c r="E292" s="50">
        <f>E293</f>
        <v>110000</v>
      </c>
      <c r="F292" s="50">
        <f>F293</f>
        <v>0</v>
      </c>
      <c r="G292" s="50">
        <f t="shared" ref="E292:H293" si="67">G293</f>
        <v>0</v>
      </c>
      <c r="H292" s="50">
        <f t="shared" si="67"/>
        <v>0</v>
      </c>
      <c r="I292" s="50">
        <v>0</v>
      </c>
      <c r="J292" s="51">
        <v>0</v>
      </c>
      <c r="K292" s="51">
        <f>J292</f>
        <v>0</v>
      </c>
    </row>
    <row r="293" spans="1:11" s="48" customFormat="1" ht="15" customHeight="1">
      <c r="A293" s="53" t="s">
        <v>231</v>
      </c>
      <c r="B293" s="53" t="s">
        <v>232</v>
      </c>
      <c r="C293" s="54">
        <f>C294</f>
        <v>110000</v>
      </c>
      <c r="D293" s="54"/>
      <c r="E293" s="54">
        <f t="shared" si="67"/>
        <v>110000</v>
      </c>
      <c r="F293" s="54">
        <f t="shared" si="67"/>
        <v>0</v>
      </c>
      <c r="G293" s="54">
        <f t="shared" si="67"/>
        <v>0</v>
      </c>
      <c r="H293" s="54">
        <f t="shared" si="67"/>
        <v>0</v>
      </c>
      <c r="I293" s="54">
        <v>0</v>
      </c>
      <c r="J293" s="55">
        <f>I293</f>
        <v>0</v>
      </c>
      <c r="K293" s="55">
        <f>J293</f>
        <v>0</v>
      </c>
    </row>
    <row r="294" spans="1:11" s="52" customFormat="1" ht="15" customHeight="1">
      <c r="A294" s="53" t="s">
        <v>233</v>
      </c>
      <c r="B294" s="53" t="s">
        <v>234</v>
      </c>
      <c r="C294" s="54">
        <f>C295+C296</f>
        <v>110000</v>
      </c>
      <c r="D294" s="54"/>
      <c r="E294" s="54">
        <f t="shared" ref="E294:K294" si="68">E295+E296</f>
        <v>110000</v>
      </c>
      <c r="F294" s="54">
        <f t="shared" si="68"/>
        <v>0</v>
      </c>
      <c r="G294" s="54">
        <f t="shared" si="68"/>
        <v>0</v>
      </c>
      <c r="H294" s="54">
        <f t="shared" si="68"/>
        <v>0</v>
      </c>
      <c r="I294" s="54">
        <f t="shared" si="68"/>
        <v>0</v>
      </c>
      <c r="J294" s="54">
        <f t="shared" si="68"/>
        <v>0</v>
      </c>
      <c r="K294" s="54">
        <f t="shared" si="68"/>
        <v>0</v>
      </c>
    </row>
    <row r="295" spans="1:11" s="52" customFormat="1" ht="15" customHeight="1">
      <c r="A295" s="53" t="s">
        <v>308</v>
      </c>
      <c r="B295" s="53" t="s">
        <v>235</v>
      </c>
      <c r="C295" s="54">
        <v>60000</v>
      </c>
      <c r="D295" s="54"/>
      <c r="E295" s="54">
        <v>60000</v>
      </c>
      <c r="F295" s="54">
        <v>0</v>
      </c>
      <c r="G295" s="54">
        <v>0</v>
      </c>
      <c r="H295" s="54">
        <v>0</v>
      </c>
      <c r="I295" s="54">
        <v>0</v>
      </c>
      <c r="J295" s="55">
        <v>0</v>
      </c>
      <c r="K295" s="55">
        <v>0</v>
      </c>
    </row>
    <row r="296" spans="1:11" s="52" customFormat="1" ht="15" customHeight="1">
      <c r="A296" s="53" t="s">
        <v>238</v>
      </c>
      <c r="B296" s="53" t="s">
        <v>239</v>
      </c>
      <c r="C296" s="54">
        <v>50000</v>
      </c>
      <c r="D296" s="54"/>
      <c r="E296" s="54">
        <v>50000</v>
      </c>
      <c r="F296" s="54">
        <v>0</v>
      </c>
      <c r="G296" s="54">
        <v>0</v>
      </c>
      <c r="H296" s="54">
        <v>0</v>
      </c>
      <c r="I296" s="54">
        <v>0</v>
      </c>
      <c r="J296" s="55">
        <v>0</v>
      </c>
      <c r="K296" s="55">
        <v>0</v>
      </c>
    </row>
    <row r="297" spans="1:11" s="52" customFormat="1" ht="15" customHeight="1">
      <c r="A297" s="53"/>
      <c r="B297" s="57" t="s">
        <v>332</v>
      </c>
      <c r="C297" s="47">
        <f>C298+C300+C301</f>
        <v>0</v>
      </c>
      <c r="D297" s="47"/>
      <c r="E297" s="47">
        <f t="shared" ref="E297:J297" si="69">E300+E301</f>
        <v>0</v>
      </c>
      <c r="F297" s="47">
        <f>F298+F300+F301</f>
        <v>0</v>
      </c>
      <c r="G297" s="47">
        <f t="shared" si="69"/>
        <v>0</v>
      </c>
      <c r="H297" s="47">
        <f t="shared" si="69"/>
        <v>0</v>
      </c>
      <c r="I297" s="47">
        <f t="shared" si="69"/>
        <v>0</v>
      </c>
      <c r="J297" s="47">
        <f t="shared" si="69"/>
        <v>0</v>
      </c>
      <c r="K297" s="47">
        <f>M299</f>
        <v>0</v>
      </c>
    </row>
    <row r="298" spans="1:11" s="52" customFormat="1" ht="15" customHeight="1">
      <c r="A298" s="53">
        <v>700203</v>
      </c>
      <c r="B298" s="57" t="s">
        <v>333</v>
      </c>
      <c r="C298" s="54">
        <f>SUM(C299)</f>
        <v>0</v>
      </c>
      <c r="D298" s="54"/>
      <c r="E298" s="54">
        <f>SUM(E299)</f>
        <v>0</v>
      </c>
      <c r="F298" s="54">
        <f>SUM(F299)</f>
        <v>0</v>
      </c>
      <c r="G298" s="54">
        <f t="shared" ref="G298:H298" si="70">SUM(G299)</f>
        <v>0</v>
      </c>
      <c r="H298" s="54">
        <f t="shared" si="70"/>
        <v>0</v>
      </c>
      <c r="I298" s="54">
        <v>0</v>
      </c>
      <c r="J298" s="54">
        <v>0</v>
      </c>
      <c r="K298" s="54">
        <v>0</v>
      </c>
    </row>
    <row r="299" spans="1:11" s="52" customFormat="1" ht="15" customHeight="1">
      <c r="A299" s="53">
        <v>70020301</v>
      </c>
      <c r="B299" s="57" t="s">
        <v>334</v>
      </c>
      <c r="C299" s="54">
        <v>0</v>
      </c>
      <c r="D299" s="54"/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</row>
    <row r="300" spans="1:11" s="52" customFormat="1" ht="15" customHeight="1">
      <c r="A300" s="53">
        <v>7006</v>
      </c>
      <c r="B300" s="57" t="s">
        <v>335</v>
      </c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1:11" s="52" customFormat="1" ht="12">
      <c r="A301" s="53">
        <v>7050</v>
      </c>
      <c r="B301" s="57" t="s">
        <v>336</v>
      </c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1:11" s="52" customFormat="1" ht="21.75" customHeight="1">
      <c r="A302" s="53">
        <v>5648</v>
      </c>
      <c r="B302" s="53" t="s">
        <v>304</v>
      </c>
      <c r="C302" s="47">
        <f>C303+C304+C305</f>
        <v>0</v>
      </c>
      <c r="D302" s="47"/>
      <c r="E302" s="47">
        <f>E303+E304+E305</f>
        <v>0</v>
      </c>
      <c r="F302" s="47">
        <f>F303+F304+F305</f>
        <v>0</v>
      </c>
      <c r="G302" s="47">
        <f>G303+G304+G305</f>
        <v>0</v>
      </c>
      <c r="H302" s="47">
        <f>H303+H304+H305</f>
        <v>0</v>
      </c>
      <c r="I302" s="47">
        <v>0</v>
      </c>
      <c r="J302" s="47">
        <v>0</v>
      </c>
      <c r="K302" s="47">
        <v>0</v>
      </c>
    </row>
    <row r="303" spans="1:11" s="52" customFormat="1" ht="15" customHeight="1">
      <c r="A303" s="53">
        <v>564801</v>
      </c>
      <c r="B303" s="53" t="s">
        <v>305</v>
      </c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1:11" s="52" customFormat="1" ht="15" customHeight="1">
      <c r="A304" s="53">
        <v>564802</v>
      </c>
      <c r="B304" s="53" t="s">
        <v>343</v>
      </c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1:11" s="52" customFormat="1" ht="15" customHeight="1">
      <c r="A305" s="53">
        <v>564803</v>
      </c>
      <c r="B305" s="53" t="s">
        <v>307</v>
      </c>
      <c r="C305" s="54"/>
      <c r="D305" s="54"/>
      <c r="E305" s="54"/>
      <c r="F305" s="54"/>
      <c r="G305" s="54"/>
      <c r="H305" s="54"/>
      <c r="I305" s="54"/>
      <c r="J305" s="55"/>
      <c r="K305" s="55"/>
    </row>
    <row r="306" spans="1:11" s="52" customFormat="1" ht="42" customHeight="1">
      <c r="A306" s="46">
        <v>60</v>
      </c>
      <c r="B306" s="85" t="s">
        <v>379</v>
      </c>
      <c r="C306" s="47">
        <f>C307+C308</f>
        <v>878702</v>
      </c>
      <c r="D306" s="47"/>
      <c r="E306" s="47">
        <f t="shared" ref="E306:K306" si="71">E307+E308</f>
        <v>878702</v>
      </c>
      <c r="F306" s="47">
        <f t="shared" si="71"/>
        <v>0</v>
      </c>
      <c r="G306" s="47">
        <f t="shared" si="71"/>
        <v>0</v>
      </c>
      <c r="H306" s="47">
        <f t="shared" si="71"/>
        <v>0</v>
      </c>
      <c r="I306" s="47">
        <f t="shared" si="71"/>
        <v>0</v>
      </c>
      <c r="J306" s="47">
        <f t="shared" si="71"/>
        <v>0</v>
      </c>
      <c r="K306" s="47">
        <f t="shared" si="71"/>
        <v>0</v>
      </c>
    </row>
    <row r="307" spans="1:11" s="52" customFormat="1" ht="15" customHeight="1">
      <c r="A307" s="53">
        <v>6001</v>
      </c>
      <c r="B307" s="86" t="s">
        <v>370</v>
      </c>
      <c r="C307" s="54">
        <v>738405</v>
      </c>
      <c r="D307" s="54"/>
      <c r="E307" s="54">
        <v>738405</v>
      </c>
      <c r="F307" s="54">
        <v>0</v>
      </c>
      <c r="G307" s="54">
        <v>0</v>
      </c>
      <c r="H307" s="54">
        <v>0</v>
      </c>
      <c r="I307" s="54">
        <v>0</v>
      </c>
      <c r="J307" s="55">
        <v>0</v>
      </c>
      <c r="K307" s="55">
        <v>0</v>
      </c>
    </row>
    <row r="308" spans="1:11" s="52" customFormat="1" ht="15" customHeight="1">
      <c r="A308" s="53">
        <v>6003</v>
      </c>
      <c r="B308" s="86" t="s">
        <v>371</v>
      </c>
      <c r="C308" s="54">
        <v>140297</v>
      </c>
      <c r="D308" s="54"/>
      <c r="E308" s="54">
        <v>140297</v>
      </c>
      <c r="F308" s="54">
        <v>0</v>
      </c>
      <c r="G308" s="54">
        <v>0</v>
      </c>
      <c r="H308" s="54">
        <v>0</v>
      </c>
      <c r="I308" s="54">
        <v>0</v>
      </c>
      <c r="J308" s="55">
        <v>0</v>
      </c>
      <c r="K308" s="55">
        <v>0</v>
      </c>
    </row>
    <row r="309" spans="1:11" s="52" customFormat="1" ht="24.75" customHeight="1">
      <c r="A309" s="46">
        <v>61</v>
      </c>
      <c r="B309" s="85" t="s">
        <v>376</v>
      </c>
      <c r="C309" s="47">
        <f>C310+C311</f>
        <v>7731977</v>
      </c>
      <c r="D309" s="47"/>
      <c r="E309" s="47">
        <f t="shared" ref="E309:K309" si="72">E310+E311</f>
        <v>7731977</v>
      </c>
      <c r="F309" s="47">
        <f t="shared" si="72"/>
        <v>0</v>
      </c>
      <c r="G309" s="47">
        <f t="shared" si="72"/>
        <v>0</v>
      </c>
      <c r="H309" s="47">
        <f t="shared" si="72"/>
        <v>0</v>
      </c>
      <c r="I309" s="47">
        <f t="shared" si="72"/>
        <v>0</v>
      </c>
      <c r="J309" s="47">
        <f t="shared" si="72"/>
        <v>0</v>
      </c>
      <c r="K309" s="47">
        <f t="shared" si="72"/>
        <v>0</v>
      </c>
    </row>
    <row r="310" spans="1:11" s="52" customFormat="1" ht="15" customHeight="1">
      <c r="A310" s="53">
        <v>6101</v>
      </c>
      <c r="B310" s="86" t="s">
        <v>373</v>
      </c>
      <c r="C310" s="54">
        <v>6497460</v>
      </c>
      <c r="D310" s="54"/>
      <c r="E310" s="54">
        <v>6497460</v>
      </c>
      <c r="F310" s="54">
        <v>0</v>
      </c>
      <c r="G310" s="54">
        <v>0</v>
      </c>
      <c r="H310" s="54">
        <v>0</v>
      </c>
      <c r="I310" s="54">
        <v>0</v>
      </c>
      <c r="J310" s="55">
        <v>0</v>
      </c>
      <c r="K310" s="55">
        <v>0</v>
      </c>
    </row>
    <row r="311" spans="1:11" s="52" customFormat="1" ht="15" customHeight="1">
      <c r="A311" s="53">
        <v>6103</v>
      </c>
      <c r="B311" s="86" t="s">
        <v>371</v>
      </c>
      <c r="C311" s="54">
        <v>1234517</v>
      </c>
      <c r="D311" s="54"/>
      <c r="E311" s="54">
        <v>1234517</v>
      </c>
      <c r="F311" s="54">
        <v>0</v>
      </c>
      <c r="G311" s="54">
        <v>0</v>
      </c>
      <c r="H311" s="54">
        <v>0</v>
      </c>
      <c r="I311" s="54">
        <v>0</v>
      </c>
      <c r="J311" s="55">
        <v>0</v>
      </c>
      <c r="K311" s="55">
        <v>0</v>
      </c>
    </row>
    <row r="312" spans="1:11" s="52" customFormat="1" ht="15" customHeight="1">
      <c r="A312" s="46" t="s">
        <v>337</v>
      </c>
      <c r="B312" s="46" t="s">
        <v>338</v>
      </c>
      <c r="C312" s="47">
        <f>C313+C330+C335+C326</f>
        <v>100000</v>
      </c>
      <c r="D312" s="47"/>
      <c r="E312" s="47">
        <f>E313+E328+E330+E335</f>
        <v>100000</v>
      </c>
      <c r="F312" s="47">
        <f>F313+F330+F335</f>
        <v>0</v>
      </c>
      <c r="G312" s="47">
        <f>G313+G330+G335+G326</f>
        <v>0</v>
      </c>
      <c r="H312" s="47">
        <f>H313+H330+H335+H326</f>
        <v>0</v>
      </c>
      <c r="I312" s="47">
        <v>0</v>
      </c>
      <c r="J312" s="43">
        <v>0</v>
      </c>
      <c r="K312" s="43">
        <f>J312</f>
        <v>0</v>
      </c>
    </row>
    <row r="313" spans="1:11" s="52" customFormat="1" ht="15" customHeight="1">
      <c r="A313" s="49" t="s">
        <v>169</v>
      </c>
      <c r="B313" s="49" t="s">
        <v>170</v>
      </c>
      <c r="C313" s="50">
        <f>C314+C319</f>
        <v>0</v>
      </c>
      <c r="D313" s="50"/>
      <c r="E313" s="50">
        <f>E314+E319</f>
        <v>0</v>
      </c>
      <c r="F313" s="50">
        <f>F314+F319</f>
        <v>0</v>
      </c>
      <c r="G313" s="50">
        <f>G314+G319</f>
        <v>0</v>
      </c>
      <c r="H313" s="50">
        <f>H314+H319</f>
        <v>0</v>
      </c>
      <c r="I313" s="50">
        <v>0</v>
      </c>
      <c r="J313" s="51">
        <v>0</v>
      </c>
      <c r="K313" s="51">
        <f>J313</f>
        <v>0</v>
      </c>
    </row>
    <row r="314" spans="1:11" s="52" customFormat="1" ht="15" customHeight="1">
      <c r="A314" s="49">
        <v>10</v>
      </c>
      <c r="B314" s="49" t="s">
        <v>172</v>
      </c>
      <c r="C314" s="50">
        <f>C315+C317</f>
        <v>0</v>
      </c>
      <c r="D314" s="50"/>
      <c r="E314" s="50">
        <f t="shared" ref="E314:K314" si="73">E315+E317</f>
        <v>0</v>
      </c>
      <c r="F314" s="50">
        <f t="shared" si="73"/>
        <v>0</v>
      </c>
      <c r="G314" s="50">
        <f t="shared" si="73"/>
        <v>0</v>
      </c>
      <c r="H314" s="50">
        <f t="shared" si="73"/>
        <v>0</v>
      </c>
      <c r="I314" s="50">
        <f t="shared" si="73"/>
        <v>0</v>
      </c>
      <c r="J314" s="50">
        <f t="shared" si="73"/>
        <v>0</v>
      </c>
      <c r="K314" s="50">
        <f t="shared" si="73"/>
        <v>0</v>
      </c>
    </row>
    <row r="315" spans="1:11" s="52" customFormat="1" ht="22.5" customHeight="1">
      <c r="A315" s="49">
        <v>1001</v>
      </c>
      <c r="B315" s="49" t="s">
        <v>339</v>
      </c>
      <c r="C315" s="59"/>
      <c r="D315" s="59"/>
      <c r="E315" s="59"/>
      <c r="F315" s="59"/>
      <c r="G315" s="59"/>
      <c r="H315" s="59"/>
      <c r="I315" s="50"/>
      <c r="J315" s="51"/>
      <c r="K315" s="51"/>
    </row>
    <row r="316" spans="1:11" s="52" customFormat="1" ht="15" customHeight="1">
      <c r="A316" s="57">
        <v>100101</v>
      </c>
      <c r="B316" s="57" t="s">
        <v>340</v>
      </c>
      <c r="C316" s="59"/>
      <c r="D316" s="59"/>
      <c r="E316" s="59"/>
      <c r="F316" s="59"/>
      <c r="G316" s="59"/>
      <c r="H316" s="59"/>
      <c r="I316" s="50"/>
      <c r="J316" s="51"/>
      <c r="K316" s="51"/>
    </row>
    <row r="317" spans="1:11" s="52" customFormat="1" ht="15" customHeight="1">
      <c r="A317" s="49">
        <v>1003</v>
      </c>
      <c r="B317" s="49" t="s">
        <v>341</v>
      </c>
      <c r="C317" s="59"/>
      <c r="D317" s="59"/>
      <c r="E317" s="59"/>
      <c r="F317" s="59"/>
      <c r="G317" s="59"/>
      <c r="H317" s="59"/>
      <c r="I317" s="50"/>
      <c r="J317" s="51"/>
      <c r="K317" s="51"/>
    </row>
    <row r="318" spans="1:11" s="52" customFormat="1" ht="12">
      <c r="A318" s="57">
        <v>100307</v>
      </c>
      <c r="B318" s="57" t="s">
        <v>243</v>
      </c>
      <c r="C318" s="59"/>
      <c r="D318" s="59"/>
      <c r="E318" s="59"/>
      <c r="F318" s="59"/>
      <c r="G318" s="59"/>
      <c r="H318" s="59"/>
      <c r="I318" s="50"/>
      <c r="J318" s="51"/>
      <c r="K318" s="51"/>
    </row>
    <row r="319" spans="1:11" s="52" customFormat="1" ht="12">
      <c r="A319" s="49" t="s">
        <v>192</v>
      </c>
      <c r="B319" s="49" t="s">
        <v>193</v>
      </c>
      <c r="C319" s="50">
        <f>C320+C322+C323</f>
        <v>0</v>
      </c>
      <c r="D319" s="50"/>
      <c r="E319" s="50">
        <f>E320+E322+E323</f>
        <v>0</v>
      </c>
      <c r="F319" s="50">
        <f>F320+F322+F323</f>
        <v>0</v>
      </c>
      <c r="G319" s="50">
        <f>G320+G322+G323</f>
        <v>0</v>
      </c>
      <c r="H319" s="50">
        <f>H320+H322+H323</f>
        <v>0</v>
      </c>
      <c r="I319" s="50">
        <v>0</v>
      </c>
      <c r="J319" s="51">
        <f t="shared" ref="J319:K320" si="74">I319</f>
        <v>0</v>
      </c>
      <c r="K319" s="51">
        <f t="shared" si="74"/>
        <v>0</v>
      </c>
    </row>
    <row r="320" spans="1:11" s="52" customFormat="1" ht="24.75" customHeight="1">
      <c r="A320" s="53" t="s">
        <v>194</v>
      </c>
      <c r="B320" s="53" t="s">
        <v>195</v>
      </c>
      <c r="C320" s="54">
        <f>C321</f>
        <v>0</v>
      </c>
      <c r="D320" s="54"/>
      <c r="E320" s="54">
        <f>E321</f>
        <v>0</v>
      </c>
      <c r="F320" s="54">
        <f>F321</f>
        <v>0</v>
      </c>
      <c r="G320" s="54">
        <f>G321</f>
        <v>0</v>
      </c>
      <c r="H320" s="54">
        <f>H321</f>
        <v>0</v>
      </c>
      <c r="I320" s="54">
        <f>C320</f>
        <v>0</v>
      </c>
      <c r="J320" s="55">
        <f t="shared" si="74"/>
        <v>0</v>
      </c>
      <c r="K320" s="55">
        <f t="shared" si="74"/>
        <v>0</v>
      </c>
    </row>
    <row r="321" spans="1:11" s="52" customFormat="1" ht="17.25" customHeight="1">
      <c r="A321" s="53" t="s">
        <v>208</v>
      </c>
      <c r="B321" s="53" t="s">
        <v>209</v>
      </c>
      <c r="C321" s="54"/>
      <c r="D321" s="54"/>
      <c r="E321" s="54"/>
      <c r="F321" s="54"/>
      <c r="G321" s="54"/>
      <c r="H321" s="54"/>
      <c r="I321" s="54"/>
      <c r="J321" s="55"/>
      <c r="K321" s="55"/>
    </row>
    <row r="322" spans="1:11" s="52" customFormat="1" ht="15" customHeight="1">
      <c r="A322" s="53">
        <v>2002</v>
      </c>
      <c r="B322" s="53" t="s">
        <v>211</v>
      </c>
      <c r="C322" s="54">
        <v>0</v>
      </c>
      <c r="D322" s="54"/>
      <c r="E322" s="54">
        <v>0</v>
      </c>
      <c r="F322" s="54">
        <v>0</v>
      </c>
      <c r="G322" s="54">
        <v>0</v>
      </c>
      <c r="H322" s="54">
        <v>0</v>
      </c>
      <c r="I322" s="54">
        <v>0</v>
      </c>
      <c r="J322" s="55">
        <v>0</v>
      </c>
      <c r="K322" s="55">
        <f>J322</f>
        <v>0</v>
      </c>
    </row>
    <row r="323" spans="1:11" s="52" customFormat="1" ht="15" customHeight="1">
      <c r="A323" s="53" t="s">
        <v>225</v>
      </c>
      <c r="B323" s="53" t="s">
        <v>226</v>
      </c>
      <c r="C323" s="54">
        <f>C324</f>
        <v>0</v>
      </c>
      <c r="D323" s="54"/>
      <c r="E323" s="54">
        <f>E324</f>
        <v>0</v>
      </c>
      <c r="F323" s="54">
        <f>F324</f>
        <v>0</v>
      </c>
      <c r="G323" s="54">
        <f>G324</f>
        <v>0</v>
      </c>
      <c r="H323" s="54">
        <f>H324</f>
        <v>0</v>
      </c>
      <c r="I323" s="54">
        <v>0</v>
      </c>
      <c r="J323" s="55">
        <f>I323</f>
        <v>0</v>
      </c>
      <c r="K323" s="55">
        <f>J323</f>
        <v>0</v>
      </c>
    </row>
    <row r="324" spans="1:11" s="52" customFormat="1" ht="25.5" customHeight="1">
      <c r="A324" s="53" t="s">
        <v>296</v>
      </c>
      <c r="B324" s="53" t="s">
        <v>268</v>
      </c>
      <c r="C324" s="54">
        <v>0</v>
      </c>
      <c r="D324" s="54"/>
      <c r="E324" s="54">
        <v>0</v>
      </c>
      <c r="F324" s="54">
        <v>0</v>
      </c>
      <c r="G324" s="54">
        <v>0</v>
      </c>
      <c r="H324" s="54">
        <v>0</v>
      </c>
      <c r="I324" s="54">
        <v>0</v>
      </c>
      <c r="J324" s="55">
        <v>0</v>
      </c>
      <c r="K324" s="55">
        <f>J324</f>
        <v>0</v>
      </c>
    </row>
    <row r="325" spans="1:11">
      <c r="A325" s="53">
        <v>840303</v>
      </c>
      <c r="B325" s="53" t="s">
        <v>342</v>
      </c>
      <c r="C325" s="54"/>
      <c r="D325" s="54"/>
      <c r="E325" s="54"/>
      <c r="F325" s="54"/>
      <c r="G325" s="54"/>
      <c r="H325" s="54"/>
      <c r="I325" s="54"/>
      <c r="J325" s="55"/>
      <c r="K325" s="55"/>
    </row>
    <row r="326" spans="1:11">
      <c r="A326" s="53">
        <v>5801</v>
      </c>
      <c r="B326" s="53" t="s">
        <v>304</v>
      </c>
      <c r="C326" s="54">
        <v>0</v>
      </c>
      <c r="D326" s="54"/>
      <c r="E326" s="54">
        <f>E327+E328</f>
        <v>0</v>
      </c>
      <c r="F326" s="54">
        <f>F327+F328</f>
        <v>0</v>
      </c>
      <c r="G326" s="54">
        <f>G327+G328</f>
        <v>0</v>
      </c>
      <c r="H326" s="54">
        <v>0</v>
      </c>
      <c r="I326" s="54">
        <v>0</v>
      </c>
      <c r="J326" s="55">
        <v>0</v>
      </c>
      <c r="K326" s="55">
        <v>0</v>
      </c>
    </row>
    <row r="327" spans="1:11">
      <c r="A327" s="53">
        <v>580101</v>
      </c>
      <c r="B327" s="53" t="s">
        <v>305</v>
      </c>
      <c r="C327" s="54"/>
      <c r="D327" s="54"/>
      <c r="E327" s="54"/>
      <c r="F327" s="54"/>
      <c r="G327" s="54"/>
      <c r="H327" s="54"/>
      <c r="I327" s="54"/>
      <c r="J327" s="55"/>
      <c r="K327" s="54"/>
    </row>
    <row r="328" spans="1:11">
      <c r="A328" s="53">
        <v>580102</v>
      </c>
      <c r="B328" s="53" t="s">
        <v>343</v>
      </c>
      <c r="C328" s="54"/>
      <c r="D328" s="54"/>
      <c r="E328" s="54"/>
      <c r="F328" s="54"/>
      <c r="G328" s="54"/>
      <c r="H328" s="54"/>
      <c r="I328" s="54"/>
      <c r="J328" s="55"/>
      <c r="K328" s="55"/>
    </row>
    <row r="329" spans="1:11">
      <c r="A329" s="53">
        <v>580103</v>
      </c>
      <c r="B329" s="53" t="s">
        <v>307</v>
      </c>
      <c r="C329" s="54"/>
      <c r="D329" s="54"/>
      <c r="E329" s="54"/>
      <c r="F329" s="54"/>
      <c r="G329" s="54"/>
      <c r="H329" s="54"/>
      <c r="I329" s="54"/>
      <c r="J329" s="55"/>
      <c r="K329" s="55"/>
    </row>
    <row r="330" spans="1:11">
      <c r="A330" s="49" t="s">
        <v>229</v>
      </c>
      <c r="B330" s="49" t="s">
        <v>230</v>
      </c>
      <c r="C330" s="54">
        <f>C331</f>
        <v>100000</v>
      </c>
      <c r="D330" s="50"/>
      <c r="E330" s="50">
        <f t="shared" ref="E330:H331" si="75">E331</f>
        <v>100000</v>
      </c>
      <c r="F330" s="50">
        <f t="shared" si="75"/>
        <v>0</v>
      </c>
      <c r="G330" s="50">
        <f t="shared" si="75"/>
        <v>0</v>
      </c>
      <c r="H330" s="50">
        <f t="shared" si="75"/>
        <v>0</v>
      </c>
      <c r="I330" s="50">
        <v>0</v>
      </c>
      <c r="J330" s="51">
        <f t="shared" ref="J330:K333" si="76">I330</f>
        <v>0</v>
      </c>
      <c r="K330" s="51">
        <f t="shared" si="76"/>
        <v>0</v>
      </c>
    </row>
    <row r="331" spans="1:11">
      <c r="A331" s="53" t="s">
        <v>231</v>
      </c>
      <c r="B331" s="53" t="s">
        <v>232</v>
      </c>
      <c r="C331" s="54">
        <f>C332</f>
        <v>100000</v>
      </c>
      <c r="D331" s="54"/>
      <c r="E331" s="54">
        <f t="shared" si="75"/>
        <v>100000</v>
      </c>
      <c r="F331" s="54">
        <f t="shared" si="75"/>
        <v>0</v>
      </c>
      <c r="G331" s="54">
        <f t="shared" si="75"/>
        <v>0</v>
      </c>
      <c r="H331" s="54">
        <f t="shared" si="75"/>
        <v>0</v>
      </c>
      <c r="I331" s="54">
        <v>0</v>
      </c>
      <c r="J331" s="55">
        <f t="shared" si="76"/>
        <v>0</v>
      </c>
      <c r="K331" s="55">
        <f t="shared" si="76"/>
        <v>0</v>
      </c>
    </row>
    <row r="332" spans="1:11">
      <c r="A332" s="53" t="s">
        <v>233</v>
      </c>
      <c r="B332" s="53" t="s">
        <v>234</v>
      </c>
      <c r="C332" s="54">
        <f>C333+C334</f>
        <v>100000</v>
      </c>
      <c r="D332" s="54"/>
      <c r="E332" s="54">
        <f>E333+E334</f>
        <v>100000</v>
      </c>
      <c r="F332" s="54">
        <f>F333+F334</f>
        <v>0</v>
      </c>
      <c r="G332" s="54">
        <f t="shared" ref="G332:H332" si="77">G333+G334</f>
        <v>0</v>
      </c>
      <c r="H332" s="54">
        <f t="shared" si="77"/>
        <v>0</v>
      </c>
      <c r="I332" s="54">
        <v>0</v>
      </c>
      <c r="J332" s="55">
        <f t="shared" si="76"/>
        <v>0</v>
      </c>
      <c r="K332" s="55">
        <f t="shared" si="76"/>
        <v>0</v>
      </c>
    </row>
    <row r="333" spans="1:11">
      <c r="A333" s="53" t="s">
        <v>308</v>
      </c>
      <c r="B333" s="53" t="s">
        <v>235</v>
      </c>
      <c r="C333" s="54">
        <v>100000</v>
      </c>
      <c r="D333" s="54"/>
      <c r="E333" s="54">
        <v>100000</v>
      </c>
      <c r="F333" s="54">
        <v>0</v>
      </c>
      <c r="G333" s="54">
        <v>0</v>
      </c>
      <c r="H333" s="54">
        <v>0</v>
      </c>
      <c r="I333" s="54">
        <v>0</v>
      </c>
      <c r="J333" s="55">
        <f t="shared" si="76"/>
        <v>0</v>
      </c>
      <c r="K333" s="55">
        <f t="shared" si="76"/>
        <v>0</v>
      </c>
    </row>
    <row r="334" spans="1:11">
      <c r="A334" s="53" t="s">
        <v>238</v>
      </c>
      <c r="B334" s="53" t="s">
        <v>239</v>
      </c>
      <c r="C334" s="54"/>
      <c r="D334" s="54"/>
      <c r="E334" s="54"/>
      <c r="F334" s="54"/>
      <c r="G334" s="54">
        <v>0</v>
      </c>
      <c r="H334" s="54"/>
      <c r="I334" s="54"/>
      <c r="J334" s="55"/>
      <c r="K334" s="55"/>
    </row>
    <row r="335" spans="1:11">
      <c r="A335" s="49" t="s">
        <v>344</v>
      </c>
      <c r="B335" s="49" t="s">
        <v>345</v>
      </c>
      <c r="C335" s="50">
        <f>C336</f>
        <v>0</v>
      </c>
      <c r="D335" s="50"/>
      <c r="E335" s="50">
        <f t="shared" ref="E335:H337" si="78">E336</f>
        <v>0</v>
      </c>
      <c r="F335" s="50">
        <f t="shared" si="78"/>
        <v>0</v>
      </c>
      <c r="G335" s="50">
        <f t="shared" si="78"/>
        <v>0</v>
      </c>
      <c r="H335" s="50">
        <f t="shared" si="78"/>
        <v>0</v>
      </c>
      <c r="I335" s="50">
        <v>0</v>
      </c>
      <c r="J335" s="51">
        <v>0</v>
      </c>
      <c r="K335" s="51">
        <f>J335</f>
        <v>0</v>
      </c>
    </row>
    <row r="336" spans="1:11">
      <c r="A336" s="49" t="s">
        <v>346</v>
      </c>
      <c r="B336" s="49" t="s">
        <v>347</v>
      </c>
      <c r="C336" s="50">
        <f>C337</f>
        <v>0</v>
      </c>
      <c r="D336" s="50"/>
      <c r="E336" s="50">
        <f t="shared" si="78"/>
        <v>0</v>
      </c>
      <c r="F336" s="50">
        <f t="shared" si="78"/>
        <v>0</v>
      </c>
      <c r="G336" s="50">
        <f t="shared" si="78"/>
        <v>0</v>
      </c>
      <c r="H336" s="50">
        <f t="shared" si="78"/>
        <v>0</v>
      </c>
      <c r="I336" s="50">
        <v>0</v>
      </c>
      <c r="J336" s="51">
        <v>0</v>
      </c>
      <c r="K336" s="51">
        <f>J336</f>
        <v>0</v>
      </c>
    </row>
    <row r="337" spans="1:11">
      <c r="A337" s="53" t="s">
        <v>348</v>
      </c>
      <c r="B337" s="53" t="s">
        <v>349</v>
      </c>
      <c r="C337" s="54">
        <f>C338</f>
        <v>0</v>
      </c>
      <c r="D337" s="54"/>
      <c r="E337" s="54">
        <f t="shared" si="78"/>
        <v>0</v>
      </c>
      <c r="F337" s="54">
        <f t="shared" si="78"/>
        <v>0</v>
      </c>
      <c r="G337" s="54">
        <f t="shared" si="78"/>
        <v>0</v>
      </c>
      <c r="H337" s="54">
        <f t="shared" si="78"/>
        <v>0</v>
      </c>
      <c r="I337" s="54">
        <f>I338</f>
        <v>0</v>
      </c>
      <c r="J337" s="54">
        <f>J338</f>
        <v>0</v>
      </c>
      <c r="K337" s="54">
        <f>K338</f>
        <v>0</v>
      </c>
    </row>
    <row r="338" spans="1:11">
      <c r="A338" s="56">
        <v>810204</v>
      </c>
      <c r="B338" s="57" t="s">
        <v>350</v>
      </c>
      <c r="C338" s="54"/>
      <c r="D338" s="54"/>
      <c r="E338" s="54"/>
      <c r="F338" s="54">
        <v>0</v>
      </c>
      <c r="G338" s="54">
        <v>0</v>
      </c>
      <c r="H338" s="54">
        <v>0</v>
      </c>
      <c r="I338" s="54">
        <v>0</v>
      </c>
      <c r="J338" s="55">
        <v>0</v>
      </c>
      <c r="K338" s="55">
        <v>0</v>
      </c>
    </row>
    <row r="339" spans="1:11" ht="24">
      <c r="A339" s="53" t="s">
        <v>351</v>
      </c>
      <c r="B339" s="53" t="s">
        <v>352</v>
      </c>
      <c r="C339" s="54"/>
      <c r="D339" s="54"/>
      <c r="E339" s="54"/>
      <c r="F339" s="54"/>
      <c r="G339" s="54"/>
      <c r="H339" s="54"/>
      <c r="I339" s="54"/>
      <c r="J339" s="55"/>
      <c r="K339" s="55"/>
    </row>
    <row r="340" spans="1:11">
      <c r="A340" s="53">
        <v>9902</v>
      </c>
      <c r="B340" s="53" t="s">
        <v>353</v>
      </c>
      <c r="C340" s="59">
        <v>-1160000</v>
      </c>
      <c r="D340" s="59"/>
      <c r="E340" s="59">
        <v>-1160000</v>
      </c>
      <c r="F340" s="54"/>
      <c r="G340" s="54">
        <v>0</v>
      </c>
      <c r="H340" s="54">
        <v>0</v>
      </c>
      <c r="I340" s="54">
        <v>0</v>
      </c>
      <c r="J340" s="55">
        <v>0</v>
      </c>
      <c r="K340" s="55">
        <v>0</v>
      </c>
    </row>
    <row r="341" spans="1:11">
      <c r="A341" s="63"/>
      <c r="B341" s="64" t="s">
        <v>354</v>
      </c>
      <c r="C341" s="52"/>
      <c r="D341" s="52"/>
      <c r="E341" s="52" t="s">
        <v>355</v>
      </c>
      <c r="F341" s="52"/>
      <c r="G341" s="52"/>
      <c r="H341" s="34" t="s">
        <v>380</v>
      </c>
      <c r="I341" s="52"/>
      <c r="J341" s="52"/>
      <c r="K341" s="52"/>
    </row>
  </sheetData>
  <mergeCells count="5"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0" firstPageNumber="0" orientation="landscape" horizontalDpi="300" verticalDpi="300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rectif.febr.ven.</vt:lpstr>
      <vt:lpstr>rectif.febr.chelt.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Conta5</dc:creator>
  <dc:description/>
  <cp:lastModifiedBy>Primaria Negru Voda</cp:lastModifiedBy>
  <cp:revision>4</cp:revision>
  <cp:lastPrinted>2024-01-30T09:40:35Z</cp:lastPrinted>
  <dcterms:created xsi:type="dcterms:W3CDTF">2015-02-06T12:15:00Z</dcterms:created>
  <dcterms:modified xsi:type="dcterms:W3CDTF">2025-03-13T11:25:00Z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1033-10.2.0.5811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