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4\februarie 2024\"/>
    </mc:Choice>
  </mc:AlternateContent>
  <xr:revisionPtr revIDLastSave="0" documentId="13_ncr:1_{BD34EFDB-4D53-455E-B3C3-5AC852D73DA3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rectif.febr.ven." sheetId="10" r:id="rId1"/>
    <sheet name="rectif.febr.chelt.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5" i="11" l="1"/>
  <c r="K88" i="10"/>
  <c r="J88" i="10"/>
  <c r="I88" i="10"/>
  <c r="K91" i="10"/>
  <c r="J91" i="10"/>
  <c r="I91" i="10"/>
  <c r="K305" i="11"/>
  <c r="J305" i="11"/>
  <c r="I305" i="11"/>
  <c r="H305" i="11"/>
  <c r="G305" i="11"/>
  <c r="F305" i="11"/>
  <c r="E305" i="11"/>
  <c r="C305" i="11"/>
  <c r="K302" i="11"/>
  <c r="J302" i="11"/>
  <c r="I302" i="11"/>
  <c r="H302" i="11"/>
  <c r="G302" i="11"/>
  <c r="F302" i="11"/>
  <c r="E302" i="11"/>
  <c r="C302" i="11"/>
  <c r="K217" i="11"/>
  <c r="J217" i="11"/>
  <c r="I217" i="11"/>
  <c r="H217" i="11"/>
  <c r="G217" i="11"/>
  <c r="F217" i="11"/>
  <c r="E217" i="11"/>
  <c r="C217" i="11"/>
  <c r="I46" i="11"/>
  <c r="H46" i="11"/>
  <c r="G46" i="11"/>
  <c r="F46" i="11"/>
  <c r="E46" i="11"/>
  <c r="C46" i="11"/>
  <c r="H136" i="11"/>
  <c r="G136" i="11"/>
  <c r="F136" i="11"/>
  <c r="E136" i="11"/>
  <c r="C136" i="11"/>
  <c r="I101" i="11"/>
  <c r="H101" i="11"/>
  <c r="G101" i="11"/>
  <c r="F101" i="11"/>
  <c r="E101" i="11"/>
  <c r="J110" i="11"/>
  <c r="I110" i="11"/>
  <c r="J112" i="11"/>
  <c r="I112" i="11"/>
  <c r="H91" i="10"/>
  <c r="G91" i="10"/>
  <c r="F91" i="10"/>
  <c r="E91" i="10"/>
  <c r="H88" i="10"/>
  <c r="G88" i="10"/>
  <c r="F88" i="10"/>
  <c r="E88" i="10"/>
  <c r="C88" i="10"/>
  <c r="C91" i="10"/>
  <c r="K63" i="10"/>
  <c r="J63" i="10"/>
  <c r="H81" i="10" l="1"/>
  <c r="F81" i="10"/>
  <c r="F77" i="10" s="1"/>
  <c r="F76" i="10" s="1"/>
  <c r="G81" i="10"/>
  <c r="C81" i="10"/>
  <c r="E81" i="10"/>
  <c r="C34" i="10"/>
  <c r="K114" i="11"/>
  <c r="H215" i="11"/>
  <c r="G215" i="11"/>
  <c r="F215" i="11"/>
  <c r="E215" i="11"/>
  <c r="C215" i="11"/>
  <c r="C40" i="10"/>
  <c r="C39" i="10" s="1"/>
  <c r="H34" i="10"/>
  <c r="H98" i="10"/>
  <c r="G98" i="10"/>
  <c r="G16" i="10"/>
  <c r="F192" i="11"/>
  <c r="F98" i="10"/>
  <c r="H94" i="10"/>
  <c r="H77" i="10" s="1"/>
  <c r="H76" i="10" s="1"/>
  <c r="G94" i="10"/>
  <c r="E94" i="10"/>
  <c r="C94" i="10"/>
  <c r="C41" i="11" l="1"/>
  <c r="E41" i="11"/>
  <c r="C129" i="11"/>
  <c r="G34" i="10"/>
  <c r="F34" i="10"/>
  <c r="E18" i="10"/>
  <c r="C18" i="10"/>
  <c r="K264" i="11"/>
  <c r="J264" i="11"/>
  <c r="I264" i="11"/>
  <c r="K150" i="11"/>
  <c r="K149" i="11" s="1"/>
  <c r="J150" i="11"/>
  <c r="J149" i="11" s="1"/>
  <c r="I150" i="11"/>
  <c r="I149" i="11" s="1"/>
  <c r="I83" i="11"/>
  <c r="E272" i="11"/>
  <c r="F272" i="11"/>
  <c r="E23" i="11"/>
  <c r="I59" i="11"/>
  <c r="E132" i="11"/>
  <c r="H132" i="11"/>
  <c r="H18" i="10"/>
  <c r="H129" i="11"/>
  <c r="G129" i="11"/>
  <c r="G128" i="11" s="1"/>
  <c r="F132" i="11"/>
  <c r="C77" i="10" l="1"/>
  <c r="C76" i="10" s="1"/>
  <c r="K125" i="11" l="1"/>
  <c r="J125" i="11"/>
  <c r="I125" i="11"/>
  <c r="H112" i="11"/>
  <c r="G112" i="11"/>
  <c r="C112" i="11"/>
  <c r="H87" i="11"/>
  <c r="G87" i="11"/>
  <c r="F87" i="11"/>
  <c r="E87" i="11"/>
  <c r="C87" i="11"/>
  <c r="K143" i="11" l="1"/>
  <c r="J143" i="11"/>
  <c r="I143" i="11"/>
  <c r="G143" i="11"/>
  <c r="F143" i="11"/>
  <c r="E143" i="11"/>
  <c r="G222" i="11" l="1"/>
  <c r="F129" i="11"/>
  <c r="E222" i="11"/>
  <c r="C222" i="11"/>
  <c r="E262" i="11"/>
  <c r="C262" i="11"/>
  <c r="E239" i="11"/>
  <c r="C239" i="11"/>
  <c r="E182" i="11"/>
  <c r="C182" i="11"/>
  <c r="E153" i="11"/>
  <c r="E150" i="11" s="1"/>
  <c r="C153" i="11"/>
  <c r="C150" i="11" s="1"/>
  <c r="E62" i="11"/>
  <c r="C62" i="11"/>
  <c r="E13" i="11"/>
  <c r="C13" i="11"/>
  <c r="H192" i="11"/>
  <c r="G192" i="11"/>
  <c r="E192" i="11"/>
  <c r="E40" i="10"/>
  <c r="E39" i="10" s="1"/>
  <c r="H51" i="10"/>
  <c r="H298" i="11" l="1"/>
  <c r="G298" i="11"/>
  <c r="F298" i="11"/>
  <c r="E298" i="11"/>
  <c r="C298" i="11"/>
  <c r="H294" i="11"/>
  <c r="G294" i="11"/>
  <c r="F294" i="11"/>
  <c r="F293" i="11" s="1"/>
  <c r="E294" i="11"/>
  <c r="C294" i="11"/>
  <c r="C293" i="11" s="1"/>
  <c r="E34" i="10"/>
  <c r="E33" i="10" s="1"/>
  <c r="C128" i="11"/>
  <c r="C127" i="11" s="1"/>
  <c r="E98" i="10"/>
  <c r="C16" i="10"/>
  <c r="C15" i="10" s="1"/>
  <c r="C14" i="10" s="1"/>
  <c r="H16" i="10"/>
  <c r="H15" i="10" s="1"/>
  <c r="H14" i="10" s="1"/>
  <c r="K333" i="11"/>
  <c r="J333" i="11"/>
  <c r="I333" i="11"/>
  <c r="H333" i="11"/>
  <c r="H332" i="11" s="1"/>
  <c r="H331" i="11" s="1"/>
  <c r="G333" i="11"/>
  <c r="G332" i="11" s="1"/>
  <c r="G331" i="11" s="1"/>
  <c r="F333" i="11"/>
  <c r="F332" i="11" s="1"/>
  <c r="F331" i="11" s="1"/>
  <c r="E333" i="11"/>
  <c r="E332" i="11" s="1"/>
  <c r="E331" i="11" s="1"/>
  <c r="C333" i="11"/>
  <c r="C332" i="11" s="1"/>
  <c r="C331" i="11" s="1"/>
  <c r="K332" i="11"/>
  <c r="K331" i="11"/>
  <c r="J329" i="11"/>
  <c r="K329" i="11" s="1"/>
  <c r="J328" i="11"/>
  <c r="K328" i="11" s="1"/>
  <c r="H328" i="11"/>
  <c r="H327" i="11" s="1"/>
  <c r="H326" i="11" s="1"/>
  <c r="G328" i="11"/>
  <c r="G327" i="11" s="1"/>
  <c r="G326" i="11" s="1"/>
  <c r="F328" i="11"/>
  <c r="F327" i="11" s="1"/>
  <c r="F326" i="11" s="1"/>
  <c r="E328" i="11"/>
  <c r="E327" i="11" s="1"/>
  <c r="E326" i="11" s="1"/>
  <c r="C328" i="11"/>
  <c r="C327" i="11" s="1"/>
  <c r="C326" i="11" s="1"/>
  <c r="J327" i="11"/>
  <c r="K327" i="11" s="1"/>
  <c r="J326" i="11"/>
  <c r="K326" i="11" s="1"/>
  <c r="G322" i="11"/>
  <c r="F322" i="11"/>
  <c r="E322" i="11"/>
  <c r="K320" i="11"/>
  <c r="J319" i="11"/>
  <c r="K319" i="11" s="1"/>
  <c r="H319" i="11"/>
  <c r="G319" i="11"/>
  <c r="F319" i="11"/>
  <c r="E319" i="11"/>
  <c r="C319" i="11"/>
  <c r="K318" i="11"/>
  <c r="H316" i="11"/>
  <c r="G316" i="11"/>
  <c r="F316" i="11"/>
  <c r="E316" i="11"/>
  <c r="C316" i="11"/>
  <c r="J315" i="11"/>
  <c r="K315" i="11" s="1"/>
  <c r="K310" i="11"/>
  <c r="J310" i="11"/>
  <c r="I310" i="11"/>
  <c r="H310" i="11"/>
  <c r="G310" i="11"/>
  <c r="F310" i="11"/>
  <c r="E310" i="11"/>
  <c r="C310" i="11"/>
  <c r="K309" i="11"/>
  <c r="K308" i="11"/>
  <c r="K293" i="11"/>
  <c r="J293" i="11"/>
  <c r="I293" i="11"/>
  <c r="H293" i="11"/>
  <c r="G293" i="11"/>
  <c r="E293" i="11"/>
  <c r="J290" i="11"/>
  <c r="I290" i="11"/>
  <c r="H290" i="11"/>
  <c r="H289" i="11" s="1"/>
  <c r="H288" i="11" s="1"/>
  <c r="G290" i="11"/>
  <c r="G289" i="11" s="1"/>
  <c r="G288" i="11" s="1"/>
  <c r="F290" i="11"/>
  <c r="F289" i="11" s="1"/>
  <c r="F288" i="11" s="1"/>
  <c r="E290" i="11"/>
  <c r="E289" i="11" s="1"/>
  <c r="E288" i="11" s="1"/>
  <c r="C290" i="11"/>
  <c r="C289" i="11" s="1"/>
  <c r="C288" i="11" s="1"/>
  <c r="J289" i="11"/>
  <c r="K289" i="11" s="1"/>
  <c r="K288" i="11"/>
  <c r="K285" i="11"/>
  <c r="J285" i="11"/>
  <c r="I285" i="11"/>
  <c r="H285" i="11"/>
  <c r="G285" i="11"/>
  <c r="F285" i="11"/>
  <c r="E285" i="11"/>
  <c r="C285" i="11"/>
  <c r="K279" i="11"/>
  <c r="J279" i="11"/>
  <c r="I279" i="11"/>
  <c r="H279" i="11"/>
  <c r="G279" i="11"/>
  <c r="F279" i="11"/>
  <c r="F271" i="11" s="1"/>
  <c r="E279" i="11"/>
  <c r="C279" i="11"/>
  <c r="I277" i="11"/>
  <c r="K276" i="11"/>
  <c r="J276" i="11"/>
  <c r="I276" i="11"/>
  <c r="K273" i="11"/>
  <c r="J273" i="11"/>
  <c r="I273" i="11"/>
  <c r="H272" i="11"/>
  <c r="H271" i="11" s="1"/>
  <c r="G272" i="11"/>
  <c r="C272" i="11"/>
  <c r="H264" i="11"/>
  <c r="G264" i="11"/>
  <c r="F264" i="11"/>
  <c r="E264" i="11"/>
  <c r="C264" i="11"/>
  <c r="I261" i="11"/>
  <c r="I260" i="11" s="1"/>
  <c r="K260" i="11"/>
  <c r="K259" i="11" s="1"/>
  <c r="J260" i="11"/>
  <c r="J259" i="11" s="1"/>
  <c r="H260" i="11"/>
  <c r="H259" i="11" s="1"/>
  <c r="G260" i="11"/>
  <c r="F260" i="11"/>
  <c r="E260" i="11"/>
  <c r="E259" i="11" s="1"/>
  <c r="C260" i="11"/>
  <c r="I255" i="11"/>
  <c r="K253" i="11"/>
  <c r="K234" i="11" s="1"/>
  <c r="J253" i="11"/>
  <c r="J234" i="11" s="1"/>
  <c r="H253" i="11"/>
  <c r="G253" i="11"/>
  <c r="F253" i="11"/>
  <c r="E253" i="11"/>
  <c r="C253" i="11"/>
  <c r="K249" i="11"/>
  <c r="J249" i="11"/>
  <c r="J248" i="11" s="1"/>
  <c r="I249" i="11"/>
  <c r="I248" i="11" s="1"/>
  <c r="H249" i="11"/>
  <c r="H248" i="11" s="1"/>
  <c r="G249" i="11"/>
  <c r="G248" i="11" s="1"/>
  <c r="F249" i="11"/>
  <c r="F248" i="11" s="1"/>
  <c r="E249" i="11"/>
  <c r="E248" i="11" s="1"/>
  <c r="C249" i="11"/>
  <c r="C248" i="11" s="1"/>
  <c r="K248" i="11"/>
  <c r="I247" i="11"/>
  <c r="J247" i="11" s="1"/>
  <c r="K247" i="11" s="1"/>
  <c r="H241" i="11"/>
  <c r="G241" i="11"/>
  <c r="F241" i="11"/>
  <c r="E241" i="11"/>
  <c r="C241" i="11"/>
  <c r="I241" i="11" s="1"/>
  <c r="J241" i="11" s="1"/>
  <c r="K237" i="11"/>
  <c r="J237" i="11"/>
  <c r="I237" i="11"/>
  <c r="H237" i="11"/>
  <c r="G237" i="11"/>
  <c r="F237" i="11"/>
  <c r="E237" i="11"/>
  <c r="E236" i="11" s="1"/>
  <c r="C237" i="11"/>
  <c r="C236" i="11" s="1"/>
  <c r="K227" i="11"/>
  <c r="K226" i="11" s="1"/>
  <c r="J227" i="11"/>
  <c r="J226" i="11" s="1"/>
  <c r="I227" i="11"/>
  <c r="I226" i="11" s="1"/>
  <c r="H227" i="11"/>
  <c r="H226" i="11" s="1"/>
  <c r="G227" i="11"/>
  <c r="G226" i="11" s="1"/>
  <c r="F227" i="11"/>
  <c r="F226" i="11" s="1"/>
  <c r="E227" i="11"/>
  <c r="E226" i="11" s="1"/>
  <c r="C227" i="11"/>
  <c r="C226" i="11" s="1"/>
  <c r="K223" i="11"/>
  <c r="K222" i="11" s="1"/>
  <c r="J222" i="11"/>
  <c r="I222" i="11"/>
  <c r="H222" i="11"/>
  <c r="H221" i="11" s="1"/>
  <c r="H220" i="11" s="1"/>
  <c r="F222" i="11"/>
  <c r="F221" i="11" s="1"/>
  <c r="F220" i="11" s="1"/>
  <c r="E221" i="11"/>
  <c r="E220" i="11" s="1"/>
  <c r="J221" i="11"/>
  <c r="K221" i="11" s="1"/>
  <c r="G221" i="11"/>
  <c r="G220" i="11" s="1"/>
  <c r="C221" i="11"/>
  <c r="C220" i="11" s="1"/>
  <c r="J220" i="11"/>
  <c r="K220" i="11" s="1"/>
  <c r="H211" i="11"/>
  <c r="G211" i="11"/>
  <c r="F211" i="11"/>
  <c r="E211" i="11"/>
  <c r="C211" i="11"/>
  <c r="H209" i="11"/>
  <c r="G209" i="11"/>
  <c r="F209" i="11"/>
  <c r="E209" i="11"/>
  <c r="C209" i="11"/>
  <c r="J208" i="11"/>
  <c r="K208" i="11" s="1"/>
  <c r="K206" i="11"/>
  <c r="H206" i="11"/>
  <c r="G206" i="11"/>
  <c r="F206" i="11"/>
  <c r="E206" i="11"/>
  <c r="C206" i="11"/>
  <c r="K204" i="11"/>
  <c r="I203" i="11"/>
  <c r="J203" i="11" s="1"/>
  <c r="H202" i="11"/>
  <c r="G202" i="11"/>
  <c r="F202" i="11"/>
  <c r="E202" i="11"/>
  <c r="C202" i="11"/>
  <c r="K200" i="11"/>
  <c r="G200" i="11"/>
  <c r="F200" i="11"/>
  <c r="E200" i="11"/>
  <c r="C200" i="11"/>
  <c r="J199" i="11"/>
  <c r="K199" i="11" s="1"/>
  <c r="I197" i="11"/>
  <c r="J197" i="11" s="1"/>
  <c r="K197" i="11" s="1"/>
  <c r="J196" i="11"/>
  <c r="K196" i="11" s="1"/>
  <c r="J195" i="11"/>
  <c r="K195" i="11" s="1"/>
  <c r="J194" i="11"/>
  <c r="K194" i="11" s="1"/>
  <c r="K193" i="11"/>
  <c r="K148" i="11" s="1"/>
  <c r="J193" i="11"/>
  <c r="J148" i="11" s="1"/>
  <c r="I193" i="11"/>
  <c r="I148" i="11" s="1"/>
  <c r="J192" i="11"/>
  <c r="K192" i="11" s="1"/>
  <c r="C192" i="11"/>
  <c r="H184" i="11"/>
  <c r="G184" i="11"/>
  <c r="F184" i="11"/>
  <c r="E184" i="11"/>
  <c r="C184" i="11"/>
  <c r="I184" i="11" s="1"/>
  <c r="J180" i="11"/>
  <c r="K180" i="11" s="1"/>
  <c r="I180" i="11"/>
  <c r="H180" i="11"/>
  <c r="G180" i="11"/>
  <c r="F180" i="11"/>
  <c r="E180" i="11"/>
  <c r="C180" i="11"/>
  <c r="C171" i="11"/>
  <c r="C158" i="11" s="1"/>
  <c r="C166" i="11"/>
  <c r="H158" i="11"/>
  <c r="H157" i="11" s="1"/>
  <c r="G158" i="11"/>
  <c r="G157" i="11" s="1"/>
  <c r="F157" i="11"/>
  <c r="E158" i="11"/>
  <c r="E157" i="11" s="1"/>
  <c r="H150" i="11"/>
  <c r="G150" i="11"/>
  <c r="F150" i="11"/>
  <c r="K139" i="11"/>
  <c r="J139" i="11"/>
  <c r="I140" i="11"/>
  <c r="H140" i="11"/>
  <c r="G140" i="11"/>
  <c r="F140" i="11"/>
  <c r="E140" i="11"/>
  <c r="C139" i="11"/>
  <c r="J130" i="11"/>
  <c r="J129" i="11"/>
  <c r="J128" i="11" s="1"/>
  <c r="H128" i="11"/>
  <c r="H127" i="11" s="1"/>
  <c r="F128" i="11"/>
  <c r="F127" i="11" s="1"/>
  <c r="E129" i="11"/>
  <c r="E128" i="11" s="1"/>
  <c r="E127" i="11" s="1"/>
  <c r="K128" i="11"/>
  <c r="K127" i="11" s="1"/>
  <c r="I128" i="11"/>
  <c r="I127" i="11" s="1"/>
  <c r="G127" i="11"/>
  <c r="H125" i="11"/>
  <c r="G125" i="11"/>
  <c r="F125" i="11"/>
  <c r="E125" i="11"/>
  <c r="C125" i="11"/>
  <c r="K122" i="11"/>
  <c r="K121" i="11" s="1"/>
  <c r="J122" i="11"/>
  <c r="J121" i="11" s="1"/>
  <c r="I122" i="11"/>
  <c r="I121" i="11" s="1"/>
  <c r="H122" i="11"/>
  <c r="H121" i="11" s="1"/>
  <c r="G122" i="11"/>
  <c r="G121" i="11" s="1"/>
  <c r="F122" i="11"/>
  <c r="F121" i="11" s="1"/>
  <c r="E122" i="11"/>
  <c r="E121" i="11" s="1"/>
  <c r="C122" i="11"/>
  <c r="C121" i="11" s="1"/>
  <c r="K116" i="11"/>
  <c r="K113" i="11"/>
  <c r="K112" i="11" s="1"/>
  <c r="F112" i="11"/>
  <c r="E112" i="11"/>
  <c r="K111" i="11"/>
  <c r="K110" i="11" s="1"/>
  <c r="H110" i="11"/>
  <c r="G110" i="11"/>
  <c r="F110" i="11"/>
  <c r="E110" i="11"/>
  <c r="C110" i="11"/>
  <c r="K108" i="11"/>
  <c r="J107" i="11"/>
  <c r="K107" i="11" s="1"/>
  <c r="J106" i="11"/>
  <c r="K106" i="11" s="1"/>
  <c r="J105" i="11"/>
  <c r="K103" i="11"/>
  <c r="K102" i="11"/>
  <c r="C101" i="11"/>
  <c r="I100" i="11"/>
  <c r="H94" i="11"/>
  <c r="H93" i="11" s="1"/>
  <c r="H92" i="11" s="1"/>
  <c r="H91" i="11" s="1"/>
  <c r="G94" i="11"/>
  <c r="G93" i="11" s="1"/>
  <c r="G92" i="11" s="1"/>
  <c r="G91" i="11" s="1"/>
  <c r="F94" i="11"/>
  <c r="F93" i="11" s="1"/>
  <c r="F92" i="11" s="1"/>
  <c r="F91" i="11" s="1"/>
  <c r="E94" i="11"/>
  <c r="E93" i="11" s="1"/>
  <c r="E92" i="11" s="1"/>
  <c r="E91" i="11" s="1"/>
  <c r="C94" i="11"/>
  <c r="C93" i="11" s="1"/>
  <c r="C92" i="11" s="1"/>
  <c r="C91" i="11" s="1"/>
  <c r="K91" i="11"/>
  <c r="J84" i="11"/>
  <c r="H83" i="11"/>
  <c r="G83" i="11"/>
  <c r="F83" i="11"/>
  <c r="E83" i="11"/>
  <c r="C83" i="11"/>
  <c r="K79" i="11"/>
  <c r="J77" i="11"/>
  <c r="K77" i="11" s="1"/>
  <c r="I76" i="11"/>
  <c r="J76" i="11" s="1"/>
  <c r="K76" i="11" s="1"/>
  <c r="I75" i="11"/>
  <c r="J75" i="11" s="1"/>
  <c r="K75" i="11" s="1"/>
  <c r="I73" i="11"/>
  <c r="J73" i="11" s="1"/>
  <c r="H72" i="11"/>
  <c r="G72" i="11"/>
  <c r="F72" i="11"/>
  <c r="E72" i="11"/>
  <c r="C72" i="11"/>
  <c r="H64" i="11"/>
  <c r="G64" i="11"/>
  <c r="F64" i="11"/>
  <c r="E64" i="11"/>
  <c r="C64" i="11"/>
  <c r="I64" i="11" s="1"/>
  <c r="I61" i="11"/>
  <c r="J61" i="11" s="1"/>
  <c r="K61" i="11" s="1"/>
  <c r="J60" i="11"/>
  <c r="H59" i="11"/>
  <c r="G59" i="11"/>
  <c r="F59" i="11"/>
  <c r="E59" i="11"/>
  <c r="C59" i="11"/>
  <c r="K54" i="11"/>
  <c r="I53" i="11"/>
  <c r="J53" i="11" s="1"/>
  <c r="K53" i="11" s="1"/>
  <c r="J51" i="11"/>
  <c r="K51" i="11" s="1"/>
  <c r="H51" i="11"/>
  <c r="H49" i="11" s="1"/>
  <c r="G51" i="11"/>
  <c r="G49" i="11" s="1"/>
  <c r="E49" i="11"/>
  <c r="J50" i="11"/>
  <c r="K50" i="11" s="1"/>
  <c r="F49" i="11"/>
  <c r="J49" i="11"/>
  <c r="K49" i="11" s="1"/>
  <c r="J43" i="11"/>
  <c r="K43" i="11" s="1"/>
  <c r="J42" i="11"/>
  <c r="K42" i="11" s="1"/>
  <c r="J41" i="11"/>
  <c r="K41" i="11" s="1"/>
  <c r="H41" i="11"/>
  <c r="G41" i="11"/>
  <c r="F41" i="11"/>
  <c r="J40" i="11"/>
  <c r="K40" i="11" s="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J34" i="11"/>
  <c r="K34" i="11" s="1"/>
  <c r="H34" i="11"/>
  <c r="G34" i="11"/>
  <c r="F34" i="11"/>
  <c r="E34" i="11"/>
  <c r="C33" i="11"/>
  <c r="I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I23" i="11"/>
  <c r="H23" i="11"/>
  <c r="G23" i="11"/>
  <c r="F23" i="11"/>
  <c r="C23" i="11"/>
  <c r="J15" i="11"/>
  <c r="K15" i="11" s="1"/>
  <c r="J12" i="11"/>
  <c r="J10" i="11" s="1"/>
  <c r="I10" i="11"/>
  <c r="I9" i="11" s="1"/>
  <c r="H10" i="11"/>
  <c r="H9" i="11" s="1"/>
  <c r="G10" i="11"/>
  <c r="G9" i="11" s="1"/>
  <c r="F10" i="11"/>
  <c r="F9" i="11" s="1"/>
  <c r="E10" i="11"/>
  <c r="E9" i="11" s="1"/>
  <c r="C10" i="11"/>
  <c r="C9" i="11" s="1"/>
  <c r="C98" i="10"/>
  <c r="K94" i="10"/>
  <c r="J82" i="10"/>
  <c r="K82" i="10" s="1"/>
  <c r="I82" i="10"/>
  <c r="K79" i="10"/>
  <c r="H78" i="10"/>
  <c r="G78" i="10"/>
  <c r="F78" i="10"/>
  <c r="E78" i="10"/>
  <c r="C78" i="10"/>
  <c r="H74" i="10"/>
  <c r="G74" i="10"/>
  <c r="G73" i="10" s="1"/>
  <c r="F74" i="10"/>
  <c r="F73" i="10" s="1"/>
  <c r="E74" i="10"/>
  <c r="E73" i="10" s="1"/>
  <c r="C74" i="10"/>
  <c r="C73" i="10" s="1"/>
  <c r="K71" i="10"/>
  <c r="K70" i="10"/>
  <c r="K69" i="10"/>
  <c r="G69" i="10"/>
  <c r="F69" i="10"/>
  <c r="E69" i="10"/>
  <c r="C69" i="10"/>
  <c r="J67" i="10"/>
  <c r="K67" i="10" s="1"/>
  <c r="K66" i="10" s="1"/>
  <c r="I67" i="10"/>
  <c r="I66" i="10" s="1"/>
  <c r="H66" i="10"/>
  <c r="G66" i="10"/>
  <c r="F66" i="10"/>
  <c r="E66" i="10"/>
  <c r="C66" i="10"/>
  <c r="J65" i="10"/>
  <c r="K65" i="10" s="1"/>
  <c r="I65" i="10"/>
  <c r="H63" i="10"/>
  <c r="H62" i="10" s="1"/>
  <c r="G63" i="10"/>
  <c r="G62" i="10" s="1"/>
  <c r="F63" i="10"/>
  <c r="F62" i="10" s="1"/>
  <c r="E63" i="10"/>
  <c r="E62" i="10" s="1"/>
  <c r="C63" i="10"/>
  <c r="C62" i="10" s="1"/>
  <c r="K62" i="10"/>
  <c r="J62" i="10"/>
  <c r="I62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J33" i="10" s="1"/>
  <c r="I34" i="10"/>
  <c r="I33" i="10" s="1"/>
  <c r="C33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C24" i="10"/>
  <c r="K18" i="10"/>
  <c r="J18" i="10"/>
  <c r="I18" i="10"/>
  <c r="G18" i="10"/>
  <c r="F18" i="10"/>
  <c r="K16" i="10"/>
  <c r="J16" i="10"/>
  <c r="I16" i="10"/>
  <c r="F16" i="10"/>
  <c r="E16" i="10"/>
  <c r="E15" i="10" s="1"/>
  <c r="E14" i="10" s="1"/>
  <c r="I99" i="11" l="1"/>
  <c r="I98" i="11" s="1"/>
  <c r="K105" i="11"/>
  <c r="J101" i="11"/>
  <c r="J100" i="11" s="1"/>
  <c r="K101" i="11"/>
  <c r="K100" i="11" s="1"/>
  <c r="C23" i="10"/>
  <c r="C22" i="10" s="1"/>
  <c r="E23" i="10"/>
  <c r="E22" i="10" s="1"/>
  <c r="E13" i="10" s="1"/>
  <c r="F259" i="11"/>
  <c r="F258" i="11" s="1"/>
  <c r="F257" i="11" s="1"/>
  <c r="C259" i="11"/>
  <c r="H236" i="11"/>
  <c r="H235" i="11" s="1"/>
  <c r="H234" i="11" s="1"/>
  <c r="F191" i="11"/>
  <c r="E22" i="11"/>
  <c r="E8" i="11" s="1"/>
  <c r="E7" i="11" s="1"/>
  <c r="J64" i="11"/>
  <c r="K64" i="11" s="1"/>
  <c r="I58" i="11"/>
  <c r="K84" i="11"/>
  <c r="K83" i="11" s="1"/>
  <c r="J83" i="11"/>
  <c r="E271" i="11"/>
  <c r="E258" i="11" s="1"/>
  <c r="E257" i="11" s="1"/>
  <c r="E100" i="11"/>
  <c r="K60" i="11"/>
  <c r="K59" i="11" s="1"/>
  <c r="J59" i="11"/>
  <c r="J15" i="10"/>
  <c r="J14" i="10" s="1"/>
  <c r="E77" i="10"/>
  <c r="E76" i="10" s="1"/>
  <c r="G100" i="11"/>
  <c r="G77" i="10"/>
  <c r="G76" i="10" s="1"/>
  <c r="I15" i="10"/>
  <c r="I14" i="10" s="1"/>
  <c r="F33" i="10"/>
  <c r="G33" i="10"/>
  <c r="E179" i="11"/>
  <c r="J23" i="10"/>
  <c r="J22" i="10" s="1"/>
  <c r="K22" i="10" s="1"/>
  <c r="H33" i="10"/>
  <c r="C46" i="10"/>
  <c r="I46" i="10" s="1"/>
  <c r="J66" i="10"/>
  <c r="C58" i="11"/>
  <c r="I23" i="10"/>
  <c r="I22" i="10" s="1"/>
  <c r="J50" i="10"/>
  <c r="J49" i="10" s="1"/>
  <c r="K49" i="10" s="1"/>
  <c r="E58" i="11"/>
  <c r="C179" i="11"/>
  <c r="C71" i="11"/>
  <c r="H71" i="11"/>
  <c r="J9" i="11"/>
  <c r="C235" i="11"/>
  <c r="C234" i="11" s="1"/>
  <c r="G315" i="11"/>
  <c r="G309" i="11" s="1"/>
  <c r="G308" i="11" s="1"/>
  <c r="I259" i="11"/>
  <c r="F71" i="11"/>
  <c r="E71" i="11"/>
  <c r="G71" i="11"/>
  <c r="E191" i="11"/>
  <c r="G22" i="11"/>
  <c r="G8" i="11" s="1"/>
  <c r="G7" i="11" s="1"/>
  <c r="J272" i="11"/>
  <c r="J271" i="11" s="1"/>
  <c r="J258" i="11" s="1"/>
  <c r="J257" i="11" s="1"/>
  <c r="F236" i="11"/>
  <c r="F235" i="11" s="1"/>
  <c r="F234" i="11" s="1"/>
  <c r="F139" i="11"/>
  <c r="J236" i="11"/>
  <c r="J235" i="11" s="1"/>
  <c r="E315" i="11"/>
  <c r="E309" i="11" s="1"/>
  <c r="E308" i="11" s="1"/>
  <c r="K272" i="11"/>
  <c r="K271" i="11" s="1"/>
  <c r="K258" i="11" s="1"/>
  <c r="K257" i="11" s="1"/>
  <c r="G236" i="11"/>
  <c r="G235" i="11" s="1"/>
  <c r="G234" i="11" s="1"/>
  <c r="E235" i="11"/>
  <c r="E234" i="11" s="1"/>
  <c r="E149" i="11"/>
  <c r="E148" i="11" s="1"/>
  <c r="G179" i="11"/>
  <c r="I179" i="11"/>
  <c r="J179" i="11" s="1"/>
  <c r="K179" i="11" s="1"/>
  <c r="G58" i="11"/>
  <c r="F149" i="11"/>
  <c r="F148" i="11" s="1"/>
  <c r="I236" i="11"/>
  <c r="I235" i="11" s="1"/>
  <c r="H58" i="11"/>
  <c r="G139" i="11"/>
  <c r="H139" i="11"/>
  <c r="H149" i="11"/>
  <c r="H148" i="11" s="1"/>
  <c r="I202" i="11"/>
  <c r="I191" i="11" s="1"/>
  <c r="J23" i="11"/>
  <c r="E139" i="11"/>
  <c r="H179" i="11"/>
  <c r="I139" i="11"/>
  <c r="I56" i="10"/>
  <c r="I48" i="10" s="1"/>
  <c r="H258" i="11"/>
  <c r="H257" i="11" s="1"/>
  <c r="C271" i="11"/>
  <c r="H191" i="11"/>
  <c r="C191" i="11"/>
  <c r="C157" i="11"/>
  <c r="C149" i="11" s="1"/>
  <c r="C148" i="11" s="1"/>
  <c r="H56" i="10"/>
  <c r="H48" i="10" s="1"/>
  <c r="F56" i="10"/>
  <c r="F48" i="10" s="1"/>
  <c r="F23" i="10"/>
  <c r="K33" i="10"/>
  <c r="K15" i="10"/>
  <c r="K14" i="10" s="1"/>
  <c r="G15" i="10"/>
  <c r="G14" i="10" s="1"/>
  <c r="F15" i="10"/>
  <c r="F14" i="10" s="1"/>
  <c r="K23" i="11"/>
  <c r="J33" i="11"/>
  <c r="I22" i="11"/>
  <c r="I8" i="11" s="1"/>
  <c r="I7" i="11" s="1"/>
  <c r="G23" i="10"/>
  <c r="G22" i="10" s="1"/>
  <c r="F100" i="11"/>
  <c r="F22" i="11"/>
  <c r="F8" i="11" s="1"/>
  <c r="F7" i="11" s="1"/>
  <c r="G259" i="11"/>
  <c r="K12" i="11"/>
  <c r="K10" i="11" s="1"/>
  <c r="K9" i="11" s="1"/>
  <c r="C22" i="11"/>
  <c r="C8" i="11" s="1"/>
  <c r="H22" i="11"/>
  <c r="H8" i="11" s="1"/>
  <c r="H7" i="11" s="1"/>
  <c r="G149" i="11"/>
  <c r="G148" i="11" s="1"/>
  <c r="G191" i="11"/>
  <c r="I253" i="11"/>
  <c r="I234" i="11" s="1"/>
  <c r="K290" i="11"/>
  <c r="I272" i="11"/>
  <c r="I271" i="11" s="1"/>
  <c r="C56" i="10"/>
  <c r="C48" i="10" s="1"/>
  <c r="K23" i="10"/>
  <c r="E56" i="10"/>
  <c r="E48" i="10" s="1"/>
  <c r="F58" i="11"/>
  <c r="C100" i="11"/>
  <c r="C99" i="11" s="1"/>
  <c r="C98" i="11" s="1"/>
  <c r="H100" i="11"/>
  <c r="F179" i="11"/>
  <c r="F178" i="11" s="1"/>
  <c r="F177" i="11" s="1"/>
  <c r="G271" i="11"/>
  <c r="G56" i="10"/>
  <c r="G48" i="10" s="1"/>
  <c r="H23" i="10"/>
  <c r="H22" i="10" s="1"/>
  <c r="K73" i="11"/>
  <c r="K72" i="11" s="1"/>
  <c r="J72" i="11"/>
  <c r="K203" i="11"/>
  <c r="K202" i="11" s="1"/>
  <c r="K191" i="11" s="1"/>
  <c r="J202" i="11"/>
  <c r="J191" i="11" s="1"/>
  <c r="C49" i="11"/>
  <c r="I72" i="11"/>
  <c r="I71" i="11" s="1"/>
  <c r="J184" i="11"/>
  <c r="K184" i="11" s="1"/>
  <c r="K241" i="11"/>
  <c r="K236" i="11" s="1"/>
  <c r="K235" i="11" s="1"/>
  <c r="I316" i="11"/>
  <c r="J316" i="11" s="1"/>
  <c r="K316" i="11" s="1"/>
  <c r="C315" i="11"/>
  <c r="C309" i="11" s="1"/>
  <c r="C308" i="11" s="1"/>
  <c r="F315" i="11"/>
  <c r="F309" i="11" s="1"/>
  <c r="F308" i="11" s="1"/>
  <c r="H315" i="11"/>
  <c r="H309" i="11" s="1"/>
  <c r="H308" i="11" s="1"/>
  <c r="J47" i="10"/>
  <c r="K47" i="10" s="1"/>
  <c r="I54" i="10"/>
  <c r="J57" i="10"/>
  <c r="J94" i="10"/>
  <c r="I94" i="10"/>
  <c r="C7" i="11" l="1"/>
  <c r="K99" i="11"/>
  <c r="K98" i="11" s="1"/>
  <c r="H99" i="11"/>
  <c r="H98" i="11" s="1"/>
  <c r="J99" i="11"/>
  <c r="J98" i="11" s="1"/>
  <c r="F99" i="11"/>
  <c r="F98" i="11" s="1"/>
  <c r="G99" i="11"/>
  <c r="G98" i="11" s="1"/>
  <c r="E99" i="11"/>
  <c r="E98" i="11" s="1"/>
  <c r="J71" i="11"/>
  <c r="G178" i="11"/>
  <c r="G177" i="11" s="1"/>
  <c r="E12" i="10"/>
  <c r="E10" i="10" s="1"/>
  <c r="C258" i="11"/>
  <c r="C257" i="11" s="1"/>
  <c r="H178" i="11"/>
  <c r="H177" i="11" s="1"/>
  <c r="C178" i="11"/>
  <c r="E178" i="11"/>
  <c r="E177" i="11" s="1"/>
  <c r="J46" i="10"/>
  <c r="J11" i="10" s="1"/>
  <c r="C45" i="10"/>
  <c r="J58" i="11"/>
  <c r="K58" i="11"/>
  <c r="K71" i="11"/>
  <c r="I11" i="10"/>
  <c r="I258" i="11"/>
  <c r="I257" i="11" s="1"/>
  <c r="G57" i="11"/>
  <c r="G56" i="11" s="1"/>
  <c r="F11" i="10"/>
  <c r="H57" i="11"/>
  <c r="H56" i="11" s="1"/>
  <c r="E57" i="11"/>
  <c r="E56" i="11" s="1"/>
  <c r="F57" i="11"/>
  <c r="F56" i="11" s="1"/>
  <c r="H13" i="10"/>
  <c r="H12" i="10" s="1"/>
  <c r="H10" i="10" s="1"/>
  <c r="E11" i="10"/>
  <c r="F22" i="10"/>
  <c r="F13" i="10" s="1"/>
  <c r="F12" i="10" s="1"/>
  <c r="F10" i="10" s="1"/>
  <c r="C11" i="10"/>
  <c r="J22" i="11"/>
  <c r="J8" i="11" s="1"/>
  <c r="K178" i="11"/>
  <c r="K177" i="11" s="1"/>
  <c r="J178" i="11"/>
  <c r="J177" i="11" s="1"/>
  <c r="K33" i="11"/>
  <c r="K22" i="11" s="1"/>
  <c r="I178" i="11"/>
  <c r="I177" i="11" s="1"/>
  <c r="H11" i="10"/>
  <c r="G11" i="10"/>
  <c r="G13" i="10"/>
  <c r="G12" i="10" s="1"/>
  <c r="G10" i="10" s="1"/>
  <c r="G258" i="11"/>
  <c r="G257" i="11" s="1"/>
  <c r="C57" i="11"/>
  <c r="C56" i="11" s="1"/>
  <c r="K57" i="10"/>
  <c r="K56" i="10" s="1"/>
  <c r="K48" i="10" s="1"/>
  <c r="J56" i="10"/>
  <c r="J48" i="10" s="1"/>
  <c r="C177" i="11" l="1"/>
  <c r="C97" i="11" s="1"/>
  <c r="K8" i="11"/>
  <c r="K7" i="11" s="1"/>
  <c r="J7" i="11"/>
  <c r="K97" i="11"/>
  <c r="G97" i="11"/>
  <c r="H97" i="11"/>
  <c r="J97" i="11"/>
  <c r="K46" i="10"/>
  <c r="I45" i="10"/>
  <c r="I13" i="10" s="1"/>
  <c r="I12" i="10" s="1"/>
  <c r="I10" i="10" s="1"/>
  <c r="C13" i="10"/>
  <c r="C12" i="10" s="1"/>
  <c r="C10" i="10" s="1"/>
  <c r="J45" i="10"/>
  <c r="H6" i="11"/>
  <c r="F6" i="11"/>
  <c r="G6" i="11"/>
  <c r="E97" i="11"/>
  <c r="C6" i="11"/>
  <c r="F97" i="11"/>
  <c r="I57" i="11"/>
  <c r="I56" i="11" s="1"/>
  <c r="I6" i="11" s="1"/>
  <c r="K11" i="10"/>
  <c r="J13" i="10" l="1"/>
  <c r="J12" i="10" s="1"/>
  <c r="J10" i="10" s="1"/>
  <c r="K45" i="10"/>
  <c r="K13" i="10" s="1"/>
  <c r="E6" i="11"/>
  <c r="J57" i="11"/>
  <c r="J56" i="11" s="1"/>
  <c r="J6" i="11" s="1"/>
  <c r="K57" i="11"/>
  <c r="K56" i="11" s="1"/>
  <c r="K12" i="10" l="1"/>
  <c r="K10" i="10" s="1"/>
  <c r="K6" i="11"/>
</calcChain>
</file>

<file path=xl/sharedStrings.xml><?xml version="1.0" encoding="utf-8"?>
<sst xmlns="http://schemas.openxmlformats.org/spreadsheetml/2006/main" count="680" uniqueCount="379">
  <si>
    <t>ORAȘ NEGRU - VODĂ</t>
  </si>
  <si>
    <t>CUI 6398763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</si>
  <si>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</si>
  <si>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</si>
  <si>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</si>
  <si>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</si>
  <si>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</si>
  <si>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</si>
  <si>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</si>
  <si>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</si>
  <si>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</si>
  <si>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</si>
  <si>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</si>
  <si>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</si>
  <si>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</si>
  <si>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</si>
  <si>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</si>
  <si>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</si>
  <si>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</si>
  <si>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</si>
  <si>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</si>
  <si>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</si>
  <si>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</si>
  <si>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</si>
  <si>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</si>
  <si>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</si>
  <si>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</si>
  <si>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</si>
  <si>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</si>
  <si>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</si>
  <si>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</si>
  <si>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</si>
  <si>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</si>
  <si>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</si>
  <si>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</si>
  <si>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</si>
  <si>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</si>
  <si>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</si>
  <si>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</si>
  <si>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</si>
  <si>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</si>
  <si>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</si>
  <si>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</si>
  <si>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</si>
  <si>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</si>
  <si>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</si>
  <si>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</si>
  <si>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</si>
  <si>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</si>
  <si>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</si>
  <si>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</si>
  <si>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</si>
  <si>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</si>
  <si>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</si>
  <si>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</si>
  <si>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</si>
  <si>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</si>
  <si>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</si>
  <si>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</si>
  <si>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</si>
  <si>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</si>
  <si>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</si>
  <si>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</si>
  <si>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</si>
  <si>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</si>
  <si>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</si>
  <si>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</si>
  <si>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</si>
  <si>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</si>
  <si>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</si>
  <si>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</si>
  <si>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</si>
  <si>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</si>
  <si>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</si>
  <si>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</si>
  <si>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</si>
  <si>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</si>
  <si>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</si>
  <si>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</si>
  <si>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</si>
  <si>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</si>
  <si>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</si>
  <si>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</si>
  <si>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</si>
  <si>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</si>
  <si>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</si>
  <si>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</si>
  <si>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</si>
  <si>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</si>
  <si>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</si>
  <si>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</si>
  <si>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</si>
  <si>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</si>
  <si>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</si>
  <si>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</si>
  <si>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</si>
  <si>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</si>
  <si>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</si>
  <si>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</si>
  <si>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</si>
  <si>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</si>
  <si>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</si>
  <si>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</si>
  <si>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</si>
  <si>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</si>
  <si>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</si>
  <si>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</si>
  <si>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</si>
  <si>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</si>
  <si>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</si>
  <si>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330228</t>
  </si>
  <si>
    <t>Venituri din recuperarea cheltuielilor de judecata, imputatii si despagubiri</t>
  </si>
  <si>
    <t>3402</t>
  </si>
  <si>
    <t>Venituri din taxe administrative, eliberari permise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</si>
  <si>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</si>
  <si>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</si>
  <si>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</si>
  <si>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</si>
  <si>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</si>
  <si>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</si>
  <si>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</si>
  <si>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</si>
  <si>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</si>
  <si>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</si>
  <si>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</si>
  <si>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</si>
  <si>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</si>
  <si>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</si>
  <si>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</si>
  <si>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</si>
  <si>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</si>
  <si>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</si>
  <si>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</si>
  <si>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</si>
  <si>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</si>
  <si>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</si>
  <si>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</si>
  <si>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</si>
  <si>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</si>
  <si>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</si>
  <si>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</si>
  <si>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</si>
  <si>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</si>
  <si>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</si>
  <si>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</si>
  <si>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</si>
  <si>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</si>
  <si>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</si>
  <si>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</si>
  <si>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</si>
  <si>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</si>
  <si>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</si>
  <si>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</si>
  <si>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</si>
  <si>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</si>
  <si>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</si>
  <si>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</si>
  <si>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</si>
  <si>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</si>
  <si>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</si>
  <si>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</si>
  <si>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</si>
  <si>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</si>
  <si>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</si>
  <si>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Estimari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</si>
  <si>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</si>
  <si>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</si>
  <si>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</si>
  <si>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</si>
  <si>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</si>
  <si>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</si>
  <si>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</si>
  <si>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</si>
  <si>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</si>
  <si>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</si>
  <si>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</si>
  <si>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</si>
  <si>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</si>
  <si>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</si>
  <si>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</si>
  <si>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</si>
  <si>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</si>
  <si>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</si>
  <si>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</si>
  <si>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</si>
  <si>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</si>
  <si>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</si>
  <si>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</si>
  <si>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</si>
  <si>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</si>
  <si>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</si>
  <si>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</si>
  <si>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</si>
  <si>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</si>
  <si>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</si>
  <si>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</si>
  <si>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</si>
  <si>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</si>
  <si>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</si>
  <si>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</si>
  <si>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</si>
  <si>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</si>
  <si>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</si>
  <si>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</si>
  <si>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</si>
  <si>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</si>
  <si>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</si>
  <si>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</si>
  <si>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</si>
  <si>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</si>
  <si>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</si>
  <si>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</si>
  <si>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</si>
  <si>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</si>
  <si>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</si>
  <si>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</si>
  <si>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</si>
  <si>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</si>
  <si>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</si>
  <si>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</si>
  <si>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</si>
  <si>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</si>
  <si>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</si>
  <si>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</si>
  <si>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</si>
  <si>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</si>
  <si>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</si>
  <si>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</si>
  <si>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</si>
  <si>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</si>
  <si>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</si>
  <si>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</si>
  <si>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</si>
  <si>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</si>
  <si>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</si>
  <si>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</si>
  <si>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</si>
  <si>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</si>
  <si>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</si>
  <si>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</si>
  <si>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</si>
  <si>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</si>
  <si>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</si>
  <si>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</si>
  <si>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</si>
  <si>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</si>
  <si>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</si>
  <si>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</si>
  <si>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</si>
  <si>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</si>
  <si>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</si>
  <si>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</si>
  <si>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</si>
  <si>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</si>
  <si>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</si>
  <si>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</si>
  <si>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</si>
  <si>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</si>
  <si>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</si>
  <si>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</si>
  <si>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</si>
  <si>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</si>
  <si>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</si>
  <si>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</si>
  <si>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</si>
  <si>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</si>
  <si>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</si>
  <si>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</si>
  <si>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</si>
  <si>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</si>
  <si>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</si>
  <si>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</si>
  <si>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</si>
  <si>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</si>
  <si>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</si>
  <si>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</si>
  <si>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</si>
  <si>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</si>
  <si>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</si>
  <si>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</si>
  <si>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</si>
  <si>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</si>
  <si>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</si>
  <si>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</si>
  <si>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</si>
  <si>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</si>
  <si>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</si>
  <si>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</si>
  <si>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</si>
  <si>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</si>
  <si>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</si>
  <si>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</si>
  <si>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</si>
  <si>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</si>
  <si>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</si>
  <si>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</si>
  <si>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</si>
  <si>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</si>
  <si>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</si>
  <si>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</si>
  <si>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</si>
  <si>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</si>
  <si>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</si>
  <si>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</si>
  <si>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</si>
  <si>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</si>
  <si>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</si>
  <si>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</si>
  <si>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</si>
  <si>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</si>
  <si>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</si>
  <si>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</si>
  <si>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</si>
  <si>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</si>
  <si>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</si>
  <si>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</si>
  <si>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</si>
  <si>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</si>
  <si>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</si>
  <si>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</si>
  <si>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</si>
  <si>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</si>
  <si>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</si>
  <si>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</si>
  <si>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</si>
  <si>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</si>
  <si>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</si>
  <si>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</si>
  <si>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</si>
  <si>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</si>
  <si>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</si>
  <si>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</si>
  <si>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</si>
  <si>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</si>
  <si>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</si>
  <si>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</si>
  <si>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</si>
  <si>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</si>
  <si>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</si>
  <si>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</si>
  <si>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</si>
  <si>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</si>
  <si>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</si>
  <si>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</si>
  <si>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</si>
  <si>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</si>
  <si>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</si>
  <si>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</si>
  <si>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</si>
  <si>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</si>
  <si>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</si>
  <si>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</si>
  <si>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</si>
  <si>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</si>
  <si>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</si>
  <si>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</si>
  <si>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 xml:space="preserve">    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</si>
  <si>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</si>
  <si>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</si>
  <si>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</si>
  <si>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</si>
  <si>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</si>
  <si>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 xml:space="preserve">             </t>
  </si>
  <si>
    <t>Sume alocate din sumele obtinute in urma scoaterii la licitatie a certificatelor de emisii de gaze cu
efect de sera pentru finantarea proiectelor de investitii</t>
  </si>
  <si>
    <t>Alte subventii primite de la administratia centrala pentru finantarea unor activitati</t>
  </si>
  <si>
    <t>Sustinerrea cultelor</t>
  </si>
  <si>
    <t>Sustinerea cultelor</t>
  </si>
  <si>
    <t>BUGETUL  LOCAL pe anul 2024 și  estimări pentru anii 2025 -2027</t>
  </si>
  <si>
    <t>Prevederi trimestriale 2024</t>
  </si>
  <si>
    <t>Buget  2024</t>
  </si>
  <si>
    <t>Alocări de sume din PNRR aferente asistenței financiare nerambursabile</t>
  </si>
  <si>
    <t>Fonduri europene nerambursabile</t>
  </si>
  <si>
    <t>Sume aferente TVA</t>
  </si>
  <si>
    <t>Fonduri din împrumut rambursabil</t>
  </si>
  <si>
    <t>Alocări de sume din PNRR aferente componentei împrumuturi</t>
  </si>
  <si>
    <t>Proiecte cu finanțare din sumele reprezentând asistența financiară nerambursabilă aferentă PNRR</t>
  </si>
  <si>
    <t>Proiecte cu finanțare din sumele aferente componentei de împrumut a PNRR</t>
  </si>
  <si>
    <t>februarie 2024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</si>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</sst>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6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wrapText="1"/>
    </xf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9" fillId="0" borderId="11" xfId="1" applyFont="1" applyBorder="1" applyAlignment="1">
      <alignment horizontal="lef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1" xfId="1" applyFont="1" applyBorder="1" applyAlignment="1">
      <alignment horizontal="lef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1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49" fontId="12" fillId="0" borderId="11" xfId="1" applyNumberFormat="1" applyFont="1" applyBorder="1" applyAlignment="1">
      <alignment horizontal="lef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4" xfId="0" applyFont="1" applyBorder="1"/>
    <xf numFmtId="164" fontId="21" fillId="0" borderId="11" xfId="1" applyNumberFormat="1" applyFont="1" applyBorder="1" applyAlignment="1">
      <alignment horizontal="right" vertical="center" wrapText="1"/>
    </xf>
    <xf numFmtId="164" fontId="21" fillId="0" borderId="12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6" xfId="1" applyNumberFormat="1" applyFont="1" applyBorder="1" applyAlignment="1">
      <alignment horizontal="right" vertical="center" wrapText="1"/>
    </xf>
    <xf numFmtId="164" fontId="8" fillId="0" borderId="17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21" fillId="0" borderId="15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 vertical="center" wrapText="1"/>
    </xf>
    <xf numFmtId="17" fontId="24" fillId="0" borderId="0" xfId="0" applyNumberFormat="1" applyFont="1"/>
    <xf numFmtId="164" fontId="25" fillId="0" borderId="11" xfId="1" applyNumberFormat="1" applyFont="1" applyBorder="1" applyAlignment="1">
      <alignment horizontal="righ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8" fillId="0" borderId="18" xfId="0" applyFont="1" applyBorder="1" applyAlignment="1">
      <alignment wrapText="1"/>
    </xf>
    <xf numFmtId="0" fontId="4" fillId="0" borderId="19" xfId="1" applyFont="1" applyBorder="1" applyAlignment="1">
      <alignment horizontal="center" vertical="center" wrapText="1"/>
    </xf>
    <xf numFmtId="164" fontId="9" fillId="0" borderId="13" xfId="1" applyNumberFormat="1" applyFont="1" applyBorder="1" applyAlignment="1">
      <alignment horizontal="right" vertical="center" wrapText="1"/>
    </xf>
    <xf numFmtId="164" fontId="8" fillId="0" borderId="20" xfId="1" applyNumberFormat="1" applyFont="1" applyBorder="1" applyAlignment="1">
      <alignment horizontal="right" vertical="center" wrapText="1"/>
    </xf>
    <xf numFmtId="164" fontId="21" fillId="0" borderId="20" xfId="1" applyNumberFormat="1" applyFont="1" applyBorder="1" applyAlignment="1">
      <alignment horizontal="right" vertical="center" wrapText="1"/>
    </xf>
    <xf numFmtId="164" fontId="11" fillId="0" borderId="20" xfId="1" applyNumberFormat="1" applyFont="1" applyBorder="1" applyAlignment="1">
      <alignment horizontal="right" vertical="center" wrapText="1"/>
    </xf>
    <xf numFmtId="164" fontId="21" fillId="0" borderId="13" xfId="1" applyNumberFormat="1" applyFont="1" applyBorder="1" applyAlignment="1">
      <alignment horizontal="right" vertical="center" wrapText="1"/>
    </xf>
    <xf numFmtId="164" fontId="11" fillId="0" borderId="13" xfId="1" applyNumberFormat="1" applyFont="1" applyBorder="1" applyAlignment="1">
      <alignment horizontal="right" vertical="center" wrapText="1"/>
    </xf>
    <xf numFmtId="164" fontId="8" fillId="0" borderId="19" xfId="1" applyNumberFormat="1" applyFont="1" applyBorder="1" applyAlignment="1">
      <alignment horizontal="right" vertical="center" wrapText="1"/>
    </xf>
    <xf numFmtId="164" fontId="9" fillId="0" borderId="11" xfId="1" applyNumberFormat="1" applyFont="1" applyBorder="1" applyAlignment="1">
      <alignment horizontal="right" vertical="center" wrapText="1"/>
    </xf>
    <xf numFmtId="164" fontId="8" fillId="0" borderId="16" xfId="1" applyNumberFormat="1" applyFont="1" applyBorder="1" applyAlignment="1">
      <alignment horizontal="right" vertical="center" wrapText="1"/>
    </xf>
    <xf numFmtId="0" fontId="7" fillId="0" borderId="21" xfId="1" applyFont="1" applyBorder="1" applyAlignment="1">
      <alignment horizontal="center" vertical="center" wrapText="1"/>
    </xf>
    <xf numFmtId="164" fontId="8" fillId="0" borderId="22" xfId="1" applyNumberFormat="1" applyFont="1" applyBorder="1" applyAlignment="1">
      <alignment horizontal="right" vertical="center" wrapText="1"/>
    </xf>
    <xf numFmtId="164" fontId="8" fillId="0" borderId="23" xfId="1" applyNumberFormat="1" applyFont="1" applyBorder="1" applyAlignment="1">
      <alignment horizontal="right" vertical="center" wrapText="1"/>
    </xf>
    <xf numFmtId="164" fontId="8" fillId="0" borderId="24" xfId="1" applyNumberFormat="1" applyFont="1" applyBorder="1" applyAlignment="1">
      <alignment horizontal="right" vertical="center" wrapText="1"/>
    </xf>
    <xf numFmtId="164" fontId="9" fillId="0" borderId="19" xfId="1" applyNumberFormat="1" applyFont="1" applyBorder="1" applyAlignment="1">
      <alignment horizontal="right" vertical="center" wrapText="1"/>
    </xf>
    <xf numFmtId="164" fontId="9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8" fillId="0" borderId="25" xfId="1" applyNumberFormat="1" applyFont="1" applyBorder="1" applyAlignment="1">
      <alignment horizontal="right" vertical="center" wrapText="1"/>
    </xf>
    <xf numFmtId="164" fontId="8" fillId="0" borderId="26" xfId="1" applyNumberFormat="1" applyFont="1" applyBorder="1" applyAlignment="1">
      <alignment horizontal="right" vertical="center" wrapText="1"/>
    </xf>
    <xf numFmtId="164" fontId="11" fillId="0" borderId="26" xfId="1" applyNumberFormat="1" applyFont="1" applyBorder="1" applyAlignment="1">
      <alignment horizontal="right" vertical="center" wrapText="1"/>
    </xf>
    <xf numFmtId="164" fontId="21" fillId="0" borderId="26" xfId="1" applyNumberFormat="1" applyFont="1" applyBorder="1" applyAlignment="1">
      <alignment horizontal="right" vertical="center" wrapText="1"/>
    </xf>
    <xf numFmtId="0" fontId="8" fillId="0" borderId="27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left" vertical="center" wrapText="1"/>
    </xf>
    <xf numFmtId="164" fontId="8" fillId="0" borderId="29" xfId="1" applyNumberFormat="1" applyFont="1" applyBorder="1" applyAlignment="1">
      <alignment horizontal="right" vertical="center" wrapText="1"/>
    </xf>
    <xf numFmtId="164" fontId="8" fillId="0" borderId="28" xfId="1" applyNumberFormat="1" applyFont="1" applyBorder="1" applyAlignment="1">
      <alignment horizontal="right" vertical="center" wrapText="1"/>
    </xf>
    <xf numFmtId="164" fontId="8" fillId="0" borderId="3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N101"/>
  <sheetViews>
    <sheetView topLeftCell="A88" zoomScale="106" zoomScaleNormal="106" workbookViewId="0">
      <selection activeCell="C10" sqref="C10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6" width="9.140625" customWidth="1"/>
    <col min="7" max="7" width="9" customWidth="1"/>
    <col min="8" max="8" width="9.140625" customWidth="1"/>
    <col min="9" max="10" width="9" customWidth="1"/>
    <col min="11" max="11" width="9.28515625" customWidth="1"/>
    <col min="12" max="1025" width="9" customWidth="1"/>
  </cols>
  <sheetData>
    <row r="2" spans="1:11">
      <c r="A2" s="69" t="s">
        <v>0</v>
      </c>
    </row>
    <row r="3" spans="1:11" ht="18.75">
      <c r="A3" s="69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116" t="s">
        <v>367</v>
      </c>
      <c r="D4" s="116"/>
      <c r="E4" s="116"/>
      <c r="F4" s="116"/>
      <c r="G4" s="116"/>
      <c r="H4" s="116"/>
      <c r="I4" s="116"/>
      <c r="J4" s="116"/>
      <c r="K4" s="116"/>
    </row>
    <row r="5" spans="1:11" ht="15.75" thickBot="1">
      <c r="B5" s="3" t="s">
        <v>2</v>
      </c>
      <c r="E5" s="81" t="s">
        <v>377</v>
      </c>
      <c r="G5" s="4"/>
    </row>
    <row r="6" spans="1:11" ht="15.75" customHeight="1" thickBot="1">
      <c r="A6" s="117" t="s">
        <v>3</v>
      </c>
      <c r="B6" s="117" t="s">
        <v>4</v>
      </c>
      <c r="C6" s="117" t="s">
        <v>358</v>
      </c>
      <c r="D6" s="117"/>
      <c r="E6" s="117"/>
      <c r="F6" s="117" t="s">
        <v>6</v>
      </c>
      <c r="G6" s="117"/>
      <c r="H6" s="117"/>
      <c r="I6" s="119" t="s">
        <v>7</v>
      </c>
      <c r="J6" s="119"/>
      <c r="K6" s="119"/>
    </row>
    <row r="7" spans="1:11" ht="90.75" customHeight="1" thickBot="1">
      <c r="A7" s="117"/>
      <c r="B7" s="118"/>
      <c r="C7" s="5" t="s">
        <v>8</v>
      </c>
      <c r="D7" s="88" t="s">
        <v>9</v>
      </c>
      <c r="E7" s="7" t="s">
        <v>10</v>
      </c>
      <c r="F7" s="7" t="s">
        <v>11</v>
      </c>
      <c r="G7" s="5" t="s">
        <v>12</v>
      </c>
      <c r="H7" s="5" t="s">
        <v>13</v>
      </c>
      <c r="I7" s="8">
        <v>2025</v>
      </c>
      <c r="J7" s="9">
        <v>2026</v>
      </c>
      <c r="K7" s="10">
        <v>2027</v>
      </c>
    </row>
    <row r="8" spans="1:11" ht="24.75" customHeight="1" thickBot="1">
      <c r="A8" s="11" t="s">
        <v>14</v>
      </c>
      <c r="B8" s="13" t="s">
        <v>15</v>
      </c>
      <c r="C8" s="12" t="s">
        <v>16</v>
      </c>
      <c r="D8" s="12"/>
      <c r="E8" s="12">
        <v>2</v>
      </c>
      <c r="F8" s="98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84" t="s">
        <v>17</v>
      </c>
      <c r="C9" s="18"/>
      <c r="D9" s="18"/>
      <c r="E9" s="18"/>
      <c r="F9" s="99"/>
      <c r="G9" s="18"/>
      <c r="H9" s="18"/>
      <c r="I9" s="19"/>
      <c r="J9" s="20"/>
      <c r="K9" s="70"/>
    </row>
    <row r="10" spans="1:11" s="23" customFormat="1" ht="15" customHeight="1">
      <c r="A10" s="21">
        <v>102</v>
      </c>
      <c r="B10" s="85" t="s">
        <v>18</v>
      </c>
      <c r="C10" s="96">
        <f>C12+C76+C69+C98+C73+C78</f>
        <v>21758000</v>
      </c>
      <c r="D10" s="96"/>
      <c r="E10" s="96">
        <f t="shared" ref="E10:K10" si="0">E12+E76+E69+E98+E73+E78</f>
        <v>10312000</v>
      </c>
      <c r="F10" s="89">
        <f t="shared" si="0"/>
        <v>3849000</v>
      </c>
      <c r="G10" s="22">
        <f t="shared" si="0"/>
        <v>3772000</v>
      </c>
      <c r="H10" s="22">
        <f t="shared" si="0"/>
        <v>3825000</v>
      </c>
      <c r="I10" s="22">
        <f t="shared" si="0"/>
        <v>9298000</v>
      </c>
      <c r="J10" s="22">
        <f t="shared" si="0"/>
        <v>9012000</v>
      </c>
      <c r="K10" s="71">
        <f t="shared" si="0"/>
        <v>8993000</v>
      </c>
    </row>
    <row r="11" spans="1:11" s="23" customFormat="1" ht="15" customHeight="1" thickBot="1">
      <c r="A11" s="21" t="s">
        <v>19</v>
      </c>
      <c r="B11" s="85" t="s">
        <v>20</v>
      </c>
      <c r="C11" s="96">
        <f>C23+C39+C46+C50+C57+C60+C62+C74+C66+C14</f>
        <v>13220200</v>
      </c>
      <c r="D11" s="96"/>
      <c r="E11" s="96">
        <f t="shared" ref="E11:K11" si="1">E23+E39+E46+E50+E57+E60+E62+E74+E66+E14</f>
        <v>3305750</v>
      </c>
      <c r="F11" s="89">
        <f t="shared" si="1"/>
        <v>3305480</v>
      </c>
      <c r="G11" s="22">
        <f t="shared" si="1"/>
        <v>3304430</v>
      </c>
      <c r="H11" s="22">
        <f t="shared" si="1"/>
        <v>3304540</v>
      </c>
      <c r="I11" s="22">
        <f t="shared" si="1"/>
        <v>6410800</v>
      </c>
      <c r="J11" s="22">
        <f t="shared" si="1"/>
        <v>6118250</v>
      </c>
      <c r="K11" s="72">
        <f t="shared" si="1"/>
        <v>6093700</v>
      </c>
    </row>
    <row r="12" spans="1:11" ht="15" customHeight="1">
      <c r="A12" s="24" t="s">
        <v>21</v>
      </c>
      <c r="B12" s="83" t="s">
        <v>22</v>
      </c>
      <c r="C12" s="25">
        <f>C13+C48</f>
        <v>15262000</v>
      </c>
      <c r="D12" s="25"/>
      <c r="E12" s="25">
        <f>E13+E48</f>
        <v>3846000</v>
      </c>
      <c r="F12" s="90">
        <f t="shared" ref="F12:J12" si="2">F13+F48</f>
        <v>3839000</v>
      </c>
      <c r="G12" s="25">
        <f t="shared" si="2"/>
        <v>3762000</v>
      </c>
      <c r="H12" s="25">
        <f t="shared" si="2"/>
        <v>3815000</v>
      </c>
      <c r="I12" s="25">
        <f t="shared" si="2"/>
        <v>9298000</v>
      </c>
      <c r="J12" s="25">
        <f t="shared" si="2"/>
        <v>9012000</v>
      </c>
      <c r="K12" s="25">
        <f>K13+K48</f>
        <v>8993000</v>
      </c>
    </row>
    <row r="13" spans="1:11" ht="15.75" customHeight="1">
      <c r="A13" s="24" t="s">
        <v>23</v>
      </c>
      <c r="B13" s="83" t="s">
        <v>24</v>
      </c>
      <c r="C13" s="25">
        <f>C14+C22+C33+C45</f>
        <v>12633856</v>
      </c>
      <c r="D13" s="25"/>
      <c r="E13" s="25">
        <f>E14+E22+E33+E45</f>
        <v>3188267</v>
      </c>
      <c r="F13" s="90">
        <f t="shared" ref="F13:K13" si="3">F14+F22+F33+F45</f>
        <v>3181537</v>
      </c>
      <c r="G13" s="25">
        <f t="shared" si="3"/>
        <v>3105587</v>
      </c>
      <c r="H13" s="25">
        <f t="shared" si="3"/>
        <v>3158465</v>
      </c>
      <c r="I13" s="25">
        <f t="shared" si="3"/>
        <v>7989200</v>
      </c>
      <c r="J13" s="25">
        <f t="shared" si="3"/>
        <v>8081750</v>
      </c>
      <c r="K13" s="25">
        <f t="shared" si="3"/>
        <v>8166300</v>
      </c>
    </row>
    <row r="14" spans="1:11" ht="23.25" customHeight="1">
      <c r="A14" s="24" t="s">
        <v>25</v>
      </c>
      <c r="B14" s="83" t="s">
        <v>26</v>
      </c>
      <c r="C14" s="25">
        <f>C15</f>
        <v>6290000</v>
      </c>
      <c r="D14" s="25"/>
      <c r="E14" s="25">
        <f>E15</f>
        <v>1572500</v>
      </c>
      <c r="F14" s="90">
        <f t="shared" ref="F14:K14" si="4">F15</f>
        <v>1572500</v>
      </c>
      <c r="G14" s="25">
        <f t="shared" si="4"/>
        <v>1572500</v>
      </c>
      <c r="H14" s="25">
        <f t="shared" si="4"/>
        <v>1572500</v>
      </c>
      <c r="I14" s="25">
        <f t="shared" si="4"/>
        <v>2754000</v>
      </c>
      <c r="J14" s="25">
        <f t="shared" si="4"/>
        <v>2840000</v>
      </c>
      <c r="K14" s="25">
        <f t="shared" si="4"/>
        <v>2919000</v>
      </c>
    </row>
    <row r="15" spans="1:11" ht="26.25" customHeight="1" thickBot="1">
      <c r="A15" s="24" t="s">
        <v>27</v>
      </c>
      <c r="B15" s="83" t="s">
        <v>28</v>
      </c>
      <c r="C15" s="25">
        <f>C16+C18</f>
        <v>6290000</v>
      </c>
      <c r="D15" s="25"/>
      <c r="E15" s="25">
        <f>E16+E18</f>
        <v>1572500</v>
      </c>
      <c r="F15" s="90">
        <f t="shared" ref="F15:K15" si="5">F16+F18</f>
        <v>1572500</v>
      </c>
      <c r="G15" s="25">
        <f t="shared" si="5"/>
        <v>1572500</v>
      </c>
      <c r="H15" s="25">
        <f t="shared" si="5"/>
        <v>1572500</v>
      </c>
      <c r="I15" s="25">
        <f t="shared" si="5"/>
        <v>2754000</v>
      </c>
      <c r="J15" s="25">
        <f t="shared" si="5"/>
        <v>2840000</v>
      </c>
      <c r="K15" s="73">
        <f t="shared" si="5"/>
        <v>2919000</v>
      </c>
    </row>
    <row r="16" spans="1:11" ht="15" customHeight="1" thickBot="1">
      <c r="A16" s="24" t="s">
        <v>29</v>
      </c>
      <c r="B16" s="83" t="s">
        <v>30</v>
      </c>
      <c r="C16" s="66">
        <f>C17</f>
        <v>20000</v>
      </c>
      <c r="D16" s="66"/>
      <c r="E16" s="66">
        <f t="shared" ref="E16:K16" si="6">E17</f>
        <v>5000</v>
      </c>
      <c r="F16" s="91">
        <f t="shared" si="6"/>
        <v>5000</v>
      </c>
      <c r="G16" s="66">
        <f>G17</f>
        <v>5000</v>
      </c>
      <c r="H16" s="66">
        <f t="shared" si="6"/>
        <v>5000</v>
      </c>
      <c r="I16" s="67">
        <f t="shared" si="6"/>
        <v>5000</v>
      </c>
      <c r="J16" s="67">
        <f t="shared" si="6"/>
        <v>5000</v>
      </c>
      <c r="K16" s="74">
        <f t="shared" si="6"/>
        <v>5000</v>
      </c>
    </row>
    <row r="17" spans="1:14" ht="25.5" customHeight="1">
      <c r="A17" s="24" t="s">
        <v>31</v>
      </c>
      <c r="B17" s="83" t="s">
        <v>32</v>
      </c>
      <c r="C17" s="82">
        <v>20000</v>
      </c>
      <c r="D17" s="25"/>
      <c r="E17" s="25">
        <v>5000</v>
      </c>
      <c r="F17" s="31">
        <v>5000</v>
      </c>
      <c r="G17" s="25">
        <v>5000</v>
      </c>
      <c r="H17" s="25">
        <v>5000</v>
      </c>
      <c r="I17" s="26">
        <v>5000</v>
      </c>
      <c r="J17" s="26">
        <v>5000</v>
      </c>
      <c r="K17" s="106">
        <v>5000</v>
      </c>
    </row>
    <row r="18" spans="1:14" ht="15" customHeight="1">
      <c r="A18" s="24" t="s">
        <v>33</v>
      </c>
      <c r="B18" s="83" t="s">
        <v>34</v>
      </c>
      <c r="C18" s="66">
        <f>C19+C20+C21</f>
        <v>6270000</v>
      </c>
      <c r="D18" s="66"/>
      <c r="E18" s="66">
        <f>E19+E20+E21</f>
        <v>1567500</v>
      </c>
      <c r="F18" s="91">
        <f>F19+F20+F21</f>
        <v>1567500</v>
      </c>
      <c r="G18" s="66">
        <f>G19+G20+G21</f>
        <v>1567500</v>
      </c>
      <c r="H18" s="66">
        <f>H19+H20+H21</f>
        <v>1567500</v>
      </c>
      <c r="I18" s="66">
        <f>I19+I20</f>
        <v>2749000</v>
      </c>
      <c r="J18" s="66">
        <f>J19+J20</f>
        <v>2835000</v>
      </c>
      <c r="K18" s="66">
        <f>K19+K20</f>
        <v>2914000</v>
      </c>
    </row>
    <row r="19" spans="1:14" ht="15" customHeight="1">
      <c r="A19" s="24" t="s">
        <v>35</v>
      </c>
      <c r="B19" s="83" t="s">
        <v>36</v>
      </c>
      <c r="C19" s="28">
        <v>2273000</v>
      </c>
      <c r="D19" s="25"/>
      <c r="E19" s="25">
        <v>568250</v>
      </c>
      <c r="F19" s="31">
        <v>568250</v>
      </c>
      <c r="G19" s="25">
        <v>568250</v>
      </c>
      <c r="H19" s="25">
        <v>568250</v>
      </c>
      <c r="I19" s="26">
        <v>1000000</v>
      </c>
      <c r="J19" s="26">
        <v>1000000</v>
      </c>
      <c r="K19" s="107">
        <v>1000000</v>
      </c>
    </row>
    <row r="20" spans="1:14" ht="24.75" customHeight="1">
      <c r="A20" s="24" t="s">
        <v>37</v>
      </c>
      <c r="B20" s="83" t="s">
        <v>38</v>
      </c>
      <c r="C20" s="28">
        <v>3007000</v>
      </c>
      <c r="D20" s="28"/>
      <c r="E20" s="28">
        <v>751750</v>
      </c>
      <c r="F20" s="94">
        <v>751750</v>
      </c>
      <c r="G20" s="28">
        <v>751750</v>
      </c>
      <c r="H20" s="28">
        <v>751750</v>
      </c>
      <c r="I20" s="29">
        <v>1749000</v>
      </c>
      <c r="J20" s="29">
        <v>1835000</v>
      </c>
      <c r="K20" s="108">
        <v>1914000</v>
      </c>
    </row>
    <row r="21" spans="1:14" ht="24.75" customHeight="1">
      <c r="A21" s="30" t="s">
        <v>39</v>
      </c>
      <c r="B21" s="86" t="s">
        <v>40</v>
      </c>
      <c r="C21" s="25">
        <v>990000</v>
      </c>
      <c r="D21" s="25"/>
      <c r="E21" s="25">
        <v>247500</v>
      </c>
      <c r="F21" s="31">
        <v>247500</v>
      </c>
      <c r="G21" s="25">
        <v>247500</v>
      </c>
      <c r="H21" s="25">
        <v>247500</v>
      </c>
      <c r="I21" s="26">
        <v>0</v>
      </c>
      <c r="J21" s="26">
        <v>0</v>
      </c>
      <c r="K21" s="107">
        <v>0</v>
      </c>
    </row>
    <row r="22" spans="1:14" ht="16.5" customHeight="1">
      <c r="A22" s="24" t="s">
        <v>41</v>
      </c>
      <c r="B22" s="83" t="s">
        <v>42</v>
      </c>
      <c r="C22" s="25">
        <f>C23</f>
        <v>3411215</v>
      </c>
      <c r="D22" s="25"/>
      <c r="E22" s="25">
        <f t="shared" ref="E22:J22" si="7">E23</f>
        <v>852806</v>
      </c>
      <c r="F22" s="90">
        <f t="shared" si="7"/>
        <v>852806</v>
      </c>
      <c r="G22" s="25">
        <f t="shared" si="7"/>
        <v>852806</v>
      </c>
      <c r="H22" s="25">
        <f t="shared" si="7"/>
        <v>852797</v>
      </c>
      <c r="I22" s="25">
        <f t="shared" si="7"/>
        <v>2205000</v>
      </c>
      <c r="J22" s="25">
        <f t="shared" si="7"/>
        <v>2205000</v>
      </c>
      <c r="K22" s="107">
        <f>J22</f>
        <v>2205000</v>
      </c>
    </row>
    <row r="23" spans="1:14" ht="17.25" customHeight="1">
      <c r="A23" s="24" t="s">
        <v>43</v>
      </c>
      <c r="B23" s="83" t="s">
        <v>44</v>
      </c>
      <c r="C23" s="66">
        <f>C24+C27+C31+C32</f>
        <v>3411215</v>
      </c>
      <c r="D23" s="66"/>
      <c r="E23" s="66">
        <f>E24+E27+E31+E32</f>
        <v>852806</v>
      </c>
      <c r="F23" s="91">
        <f t="shared" ref="F23:K23" si="8">F24+F27+F31+F32</f>
        <v>852806</v>
      </c>
      <c r="G23" s="66">
        <f t="shared" si="8"/>
        <v>852806</v>
      </c>
      <c r="H23" s="66">
        <f t="shared" si="8"/>
        <v>852797</v>
      </c>
      <c r="I23" s="66">
        <f t="shared" si="8"/>
        <v>2205000</v>
      </c>
      <c r="J23" s="66">
        <f t="shared" si="8"/>
        <v>2205000</v>
      </c>
      <c r="K23" s="66">
        <f t="shared" si="8"/>
        <v>2205000</v>
      </c>
    </row>
    <row r="24" spans="1:14" ht="17.25" customHeight="1">
      <c r="A24" s="24" t="s">
        <v>45</v>
      </c>
      <c r="B24" s="83" t="s">
        <v>46</v>
      </c>
      <c r="C24" s="66">
        <f>C25+C26</f>
        <v>1069648</v>
      </c>
      <c r="D24" s="66"/>
      <c r="E24" s="66">
        <f t="shared" ref="E24:J24" si="9">E25+E26</f>
        <v>267412</v>
      </c>
      <c r="F24" s="91">
        <f t="shared" si="9"/>
        <v>267412</v>
      </c>
      <c r="G24" s="66">
        <f t="shared" si="9"/>
        <v>267412</v>
      </c>
      <c r="H24" s="66">
        <f t="shared" si="9"/>
        <v>267412</v>
      </c>
      <c r="I24" s="67">
        <f t="shared" si="9"/>
        <v>500000</v>
      </c>
      <c r="J24" s="67">
        <f t="shared" si="9"/>
        <v>500000</v>
      </c>
      <c r="K24" s="109">
        <f>J24</f>
        <v>500000</v>
      </c>
    </row>
    <row r="25" spans="1:14" ht="15.75" customHeight="1">
      <c r="A25" s="24" t="s">
        <v>47</v>
      </c>
      <c r="B25" s="83" t="s">
        <v>48</v>
      </c>
      <c r="C25" s="28">
        <v>282882</v>
      </c>
      <c r="D25" s="25"/>
      <c r="E25" s="25">
        <v>70720</v>
      </c>
      <c r="F25" s="31">
        <v>70720</v>
      </c>
      <c r="G25" s="25">
        <v>70720</v>
      </c>
      <c r="H25" s="25">
        <v>70722</v>
      </c>
      <c r="I25" s="26">
        <v>200000</v>
      </c>
      <c r="J25" s="26">
        <v>200000</v>
      </c>
      <c r="K25" s="107">
        <f>J25</f>
        <v>200000</v>
      </c>
    </row>
    <row r="26" spans="1:14" ht="15" customHeight="1">
      <c r="A26" s="24" t="s">
        <v>49</v>
      </c>
      <c r="B26" s="83" t="s">
        <v>50</v>
      </c>
      <c r="C26" s="28">
        <v>786766</v>
      </c>
      <c r="D26" s="25"/>
      <c r="E26" s="25">
        <v>196692</v>
      </c>
      <c r="F26" s="31">
        <v>196692</v>
      </c>
      <c r="G26" s="25">
        <v>196692</v>
      </c>
      <c r="H26" s="25">
        <v>196690</v>
      </c>
      <c r="I26" s="26">
        <v>300000</v>
      </c>
      <c r="J26" s="26">
        <v>300000</v>
      </c>
      <c r="K26" s="107">
        <f>J26</f>
        <v>300000</v>
      </c>
    </row>
    <row r="27" spans="1:14" ht="15" customHeight="1">
      <c r="A27" s="24" t="s">
        <v>51</v>
      </c>
      <c r="B27" s="83" t="s">
        <v>52</v>
      </c>
      <c r="C27" s="66">
        <f>C28+C29+C30</f>
        <v>2332879</v>
      </c>
      <c r="D27" s="66"/>
      <c r="E27" s="66">
        <f t="shared" ref="E27:J27" si="10">E28+E29+E30</f>
        <v>583222</v>
      </c>
      <c r="F27" s="91">
        <f t="shared" si="10"/>
        <v>583222</v>
      </c>
      <c r="G27" s="66">
        <f t="shared" si="10"/>
        <v>583222</v>
      </c>
      <c r="H27" s="66">
        <f t="shared" si="10"/>
        <v>583213</v>
      </c>
      <c r="I27" s="66">
        <f t="shared" si="10"/>
        <v>1700000</v>
      </c>
      <c r="J27" s="66">
        <f t="shared" si="10"/>
        <v>1700000</v>
      </c>
      <c r="K27" s="109">
        <f>J27</f>
        <v>1700000</v>
      </c>
      <c r="N27" t="s">
        <v>378</v>
      </c>
    </row>
    <row r="28" spans="1:14" ht="15" customHeight="1">
      <c r="A28" s="24" t="s">
        <v>53</v>
      </c>
      <c r="B28" s="83" t="s">
        <v>54</v>
      </c>
      <c r="C28" s="28">
        <v>580651</v>
      </c>
      <c r="D28" s="25"/>
      <c r="E28" s="25">
        <v>145163</v>
      </c>
      <c r="F28" s="31">
        <v>145163</v>
      </c>
      <c r="G28" s="25">
        <v>145163</v>
      </c>
      <c r="H28" s="25">
        <v>145162</v>
      </c>
      <c r="I28" s="26">
        <v>500000</v>
      </c>
      <c r="J28" s="26">
        <v>500000</v>
      </c>
      <c r="K28" s="107">
        <v>500000</v>
      </c>
    </row>
    <row r="29" spans="1:14" ht="15" customHeight="1">
      <c r="A29" s="24" t="s">
        <v>55</v>
      </c>
      <c r="B29" s="83" t="s">
        <v>56</v>
      </c>
      <c r="C29" s="28">
        <v>221158</v>
      </c>
      <c r="D29" s="25"/>
      <c r="E29" s="25">
        <v>55290</v>
      </c>
      <c r="F29" s="31">
        <v>55290</v>
      </c>
      <c r="G29" s="25">
        <v>55290</v>
      </c>
      <c r="H29" s="25">
        <v>55288</v>
      </c>
      <c r="I29" s="26">
        <v>200000</v>
      </c>
      <c r="J29" s="26">
        <v>200000</v>
      </c>
      <c r="K29" s="107">
        <v>200000</v>
      </c>
    </row>
    <row r="30" spans="1:14" ht="15" customHeight="1">
      <c r="A30" s="24" t="s">
        <v>57</v>
      </c>
      <c r="B30" s="83" t="s">
        <v>58</v>
      </c>
      <c r="C30" s="28">
        <v>1531070</v>
      </c>
      <c r="D30" s="25"/>
      <c r="E30" s="25">
        <v>382769</v>
      </c>
      <c r="F30" s="31">
        <v>382769</v>
      </c>
      <c r="G30" s="25">
        <v>382769</v>
      </c>
      <c r="H30" s="25">
        <v>382763</v>
      </c>
      <c r="I30" s="26">
        <v>1000000</v>
      </c>
      <c r="J30" s="26">
        <v>1000000</v>
      </c>
      <c r="K30" s="107">
        <v>1000000</v>
      </c>
    </row>
    <row r="31" spans="1:14" ht="15" customHeight="1">
      <c r="A31" s="24" t="s">
        <v>59</v>
      </c>
      <c r="B31" s="83" t="s">
        <v>60</v>
      </c>
      <c r="C31" s="28">
        <v>8688</v>
      </c>
      <c r="D31" s="25"/>
      <c r="E31" s="25">
        <v>2172</v>
      </c>
      <c r="F31" s="31">
        <v>2172</v>
      </c>
      <c r="G31" s="25">
        <v>2172</v>
      </c>
      <c r="H31" s="25">
        <v>2172</v>
      </c>
      <c r="I31" s="26">
        <v>5000</v>
      </c>
      <c r="J31" s="26">
        <v>5000</v>
      </c>
      <c r="K31" s="107">
        <f>J31</f>
        <v>5000</v>
      </c>
    </row>
    <row r="32" spans="1:14" ht="15" customHeight="1">
      <c r="A32" s="24">
        <v>70250</v>
      </c>
      <c r="B32" s="83" t="s">
        <v>61</v>
      </c>
      <c r="C32" s="25"/>
      <c r="D32" s="25"/>
      <c r="E32" s="25"/>
      <c r="F32" s="31"/>
      <c r="G32" s="25"/>
      <c r="H32" s="25"/>
      <c r="I32" s="26"/>
      <c r="J32" s="26"/>
      <c r="K32" s="107"/>
    </row>
    <row r="33" spans="1:11" ht="15" customHeight="1">
      <c r="A33" s="24" t="s">
        <v>62</v>
      </c>
      <c r="B33" s="83" t="s">
        <v>63</v>
      </c>
      <c r="C33" s="25">
        <f>C34+C38+C39</f>
        <v>2932641</v>
      </c>
      <c r="D33" s="25"/>
      <c r="E33" s="25">
        <f>E34+E38+E39</f>
        <v>762961</v>
      </c>
      <c r="F33" s="90">
        <f>F34+F38+F39</f>
        <v>756231</v>
      </c>
      <c r="G33" s="25">
        <f>G34+G38+G39</f>
        <v>680281</v>
      </c>
      <c r="H33" s="25">
        <f>H34+H38+H39</f>
        <v>733168</v>
      </c>
      <c r="I33" s="25">
        <f t="shared" ref="I33:K33" si="11">I34+I38+I39</f>
        <v>3030200</v>
      </c>
      <c r="J33" s="25">
        <f t="shared" si="11"/>
        <v>3036750</v>
      </c>
      <c r="K33" s="25">
        <f t="shared" si="11"/>
        <v>3042300</v>
      </c>
    </row>
    <row r="34" spans="1:11" ht="15" customHeight="1">
      <c r="A34" s="24" t="s">
        <v>64</v>
      </c>
      <c r="B34" s="83" t="s">
        <v>65</v>
      </c>
      <c r="C34" s="66">
        <f>C35+C37+C36</f>
        <v>2041800</v>
      </c>
      <c r="D34" s="66"/>
      <c r="E34" s="66">
        <f>E35+E37+E36</f>
        <v>540250</v>
      </c>
      <c r="F34" s="91">
        <f>F35+F37+F36</f>
        <v>533520</v>
      </c>
      <c r="G34" s="66">
        <f>G35+G37+G36</f>
        <v>457570</v>
      </c>
      <c r="H34" s="66">
        <f>H35+H37+H36</f>
        <v>510460</v>
      </c>
      <c r="I34" s="66">
        <f>I35+I37</f>
        <v>2887200</v>
      </c>
      <c r="J34" s="66">
        <f>J35+J37</f>
        <v>2893750</v>
      </c>
      <c r="K34" s="66">
        <f>K35+K37</f>
        <v>2899300</v>
      </c>
    </row>
    <row r="35" spans="1:11" ht="38.25" customHeight="1">
      <c r="A35" s="24" t="s">
        <v>66</v>
      </c>
      <c r="B35" s="83" t="s">
        <v>67</v>
      </c>
      <c r="C35" s="28">
        <v>2041800</v>
      </c>
      <c r="D35" s="28"/>
      <c r="E35" s="28">
        <v>540250</v>
      </c>
      <c r="F35" s="92">
        <v>533520</v>
      </c>
      <c r="G35" s="28">
        <v>457570</v>
      </c>
      <c r="H35" s="28">
        <v>510460</v>
      </c>
      <c r="I35" s="29">
        <v>1394200</v>
      </c>
      <c r="J35" s="29">
        <v>1396750</v>
      </c>
      <c r="K35" s="108">
        <v>1399300</v>
      </c>
    </row>
    <row r="36" spans="1:11" ht="29.25" customHeight="1">
      <c r="A36" s="24">
        <v>110205</v>
      </c>
      <c r="B36" s="83" t="s">
        <v>68</v>
      </c>
      <c r="C36" s="25">
        <v>0</v>
      </c>
      <c r="D36" s="25"/>
      <c r="E36" s="25">
        <v>0</v>
      </c>
      <c r="F36" s="31">
        <v>0</v>
      </c>
      <c r="G36" s="25">
        <v>0</v>
      </c>
      <c r="H36" s="25">
        <v>0</v>
      </c>
      <c r="I36" s="26">
        <v>0</v>
      </c>
      <c r="J36" s="26">
        <v>0</v>
      </c>
      <c r="K36" s="107">
        <v>0</v>
      </c>
    </row>
    <row r="37" spans="1:11" ht="22.5" customHeight="1">
      <c r="A37" s="24" t="s">
        <v>69</v>
      </c>
      <c r="B37" s="83" t="s">
        <v>70</v>
      </c>
      <c r="C37" s="28">
        <v>0</v>
      </c>
      <c r="D37" s="28"/>
      <c r="E37" s="28">
        <v>0</v>
      </c>
      <c r="F37" s="94">
        <v>0</v>
      </c>
      <c r="G37" s="28">
        <v>0</v>
      </c>
      <c r="H37" s="28">
        <v>0</v>
      </c>
      <c r="I37" s="29">
        <v>1493000</v>
      </c>
      <c r="J37" s="29">
        <v>1497000</v>
      </c>
      <c r="K37" s="108">
        <v>1500000</v>
      </c>
    </row>
    <row r="38" spans="1:11" ht="22.5" customHeight="1">
      <c r="A38" s="24">
        <v>150200</v>
      </c>
      <c r="B38" s="83" t="s">
        <v>71</v>
      </c>
      <c r="C38" s="25"/>
      <c r="D38" s="25"/>
      <c r="E38" s="25"/>
      <c r="F38" s="31"/>
      <c r="G38" s="25"/>
      <c r="H38" s="25"/>
      <c r="I38" s="26"/>
      <c r="J38" s="26"/>
      <c r="K38" s="107"/>
    </row>
    <row r="39" spans="1:11" ht="24" customHeight="1">
      <c r="A39" s="24" t="s">
        <v>72</v>
      </c>
      <c r="B39" s="83" t="s">
        <v>73</v>
      </c>
      <c r="C39" s="66">
        <f>C40+C43+C44</f>
        <v>890841</v>
      </c>
      <c r="D39" s="66"/>
      <c r="E39" s="66">
        <f>E40+E43+E44</f>
        <v>222711</v>
      </c>
      <c r="F39" s="91">
        <f>F40+F43+F44</f>
        <v>222711</v>
      </c>
      <c r="G39" s="66">
        <f>G40+G43+G44</f>
        <v>222711</v>
      </c>
      <c r="H39" s="66">
        <f>H40+H43+H44</f>
        <v>222708</v>
      </c>
      <c r="I39" s="67">
        <v>143000</v>
      </c>
      <c r="J39" s="67">
        <v>143000</v>
      </c>
      <c r="K39" s="109">
        <f>J39</f>
        <v>143000</v>
      </c>
    </row>
    <row r="40" spans="1:11" ht="15" customHeight="1">
      <c r="A40" s="24" t="s">
        <v>74</v>
      </c>
      <c r="B40" s="83" t="s">
        <v>75</v>
      </c>
      <c r="C40" s="66">
        <f>C41+C42</f>
        <v>819662</v>
      </c>
      <c r="D40" s="66"/>
      <c r="E40" s="66">
        <f>E41+E42</f>
        <v>204916</v>
      </c>
      <c r="F40" s="91">
        <f>F41+F42</f>
        <v>204916</v>
      </c>
      <c r="G40" s="66">
        <f>G41+G42</f>
        <v>204916</v>
      </c>
      <c r="H40" s="66">
        <f>H41+H42</f>
        <v>204914</v>
      </c>
      <c r="I40" s="67">
        <v>134000</v>
      </c>
      <c r="J40" s="67">
        <v>134000</v>
      </c>
      <c r="K40" s="109">
        <f>J40</f>
        <v>134000</v>
      </c>
    </row>
    <row r="41" spans="1:11" ht="25.5" customHeight="1">
      <c r="A41" s="24" t="s">
        <v>76</v>
      </c>
      <c r="B41" s="83" t="s">
        <v>77</v>
      </c>
      <c r="C41" s="28">
        <v>694624</v>
      </c>
      <c r="D41" s="25"/>
      <c r="E41" s="25">
        <v>173656</v>
      </c>
      <c r="F41" s="25">
        <v>173656</v>
      </c>
      <c r="G41" s="25">
        <v>173656</v>
      </c>
      <c r="H41" s="25">
        <v>173656</v>
      </c>
      <c r="I41" s="26">
        <v>300000</v>
      </c>
      <c r="J41" s="26">
        <v>300000</v>
      </c>
      <c r="K41" s="107">
        <f>J41</f>
        <v>300000</v>
      </c>
    </row>
    <row r="42" spans="1:11" ht="22.5" customHeight="1">
      <c r="A42" s="24" t="s">
        <v>78</v>
      </c>
      <c r="B42" s="83" t="s">
        <v>79</v>
      </c>
      <c r="C42" s="28">
        <v>125038</v>
      </c>
      <c r="D42" s="25"/>
      <c r="E42" s="25">
        <v>31260</v>
      </c>
      <c r="F42" s="31">
        <v>31260</v>
      </c>
      <c r="G42" s="25">
        <v>31260</v>
      </c>
      <c r="H42" s="25">
        <v>31258</v>
      </c>
      <c r="I42" s="26">
        <v>49000</v>
      </c>
      <c r="J42" s="26">
        <v>49000</v>
      </c>
      <c r="K42" s="107">
        <f>J42</f>
        <v>49000</v>
      </c>
    </row>
    <row r="43" spans="1:11" ht="23.25" customHeight="1">
      <c r="A43" s="24" t="s">
        <v>80</v>
      </c>
      <c r="B43" s="83" t="s">
        <v>81</v>
      </c>
      <c r="C43" s="28">
        <v>31179</v>
      </c>
      <c r="D43" s="25"/>
      <c r="E43" s="25">
        <v>7795</v>
      </c>
      <c r="F43" s="31">
        <v>7795</v>
      </c>
      <c r="G43" s="25">
        <v>7795</v>
      </c>
      <c r="H43" s="25">
        <v>7794</v>
      </c>
      <c r="I43" s="26">
        <v>20000</v>
      </c>
      <c r="J43" s="26">
        <v>20000</v>
      </c>
      <c r="K43" s="107">
        <v>20000</v>
      </c>
    </row>
    <row r="44" spans="1:11" ht="22.5" customHeight="1">
      <c r="A44" s="24" t="s">
        <v>82</v>
      </c>
      <c r="B44" s="83" t="s">
        <v>83</v>
      </c>
      <c r="C44" s="25">
        <v>40000</v>
      </c>
      <c r="D44" s="25"/>
      <c r="E44" s="25">
        <v>10000</v>
      </c>
      <c r="F44" s="31">
        <v>10000</v>
      </c>
      <c r="G44" s="25">
        <v>10000</v>
      </c>
      <c r="H44" s="25">
        <v>10000</v>
      </c>
      <c r="I44" s="26">
        <v>8000</v>
      </c>
      <c r="J44" s="26">
        <v>8000</v>
      </c>
      <c r="K44" s="107">
        <f>J44</f>
        <v>8000</v>
      </c>
    </row>
    <row r="45" spans="1:11" ht="15" customHeight="1">
      <c r="A45" s="24" t="s">
        <v>84</v>
      </c>
      <c r="B45" s="83" t="s">
        <v>85</v>
      </c>
      <c r="C45" s="25">
        <f>C46</f>
        <v>0</v>
      </c>
      <c r="D45" s="25"/>
      <c r="E45" s="25">
        <f t="shared" ref="E45:H46" si="12">E46</f>
        <v>0</v>
      </c>
      <c r="F45" s="90">
        <f t="shared" si="12"/>
        <v>0</v>
      </c>
      <c r="G45" s="25">
        <f t="shared" si="12"/>
        <v>0</v>
      </c>
      <c r="H45" s="25">
        <f t="shared" si="12"/>
        <v>0</v>
      </c>
      <c r="I45" s="26">
        <f>C45</f>
        <v>0</v>
      </c>
      <c r="J45" s="26">
        <f>C45</f>
        <v>0</v>
      </c>
      <c r="K45" s="107">
        <f>J45</f>
        <v>0</v>
      </c>
    </row>
    <row r="46" spans="1:11" ht="15" customHeight="1">
      <c r="A46" s="24" t="s">
        <v>86</v>
      </c>
      <c r="B46" s="83" t="s">
        <v>87</v>
      </c>
      <c r="C46" s="25">
        <f>C47</f>
        <v>0</v>
      </c>
      <c r="D46" s="25"/>
      <c r="E46" s="25">
        <f t="shared" si="12"/>
        <v>0</v>
      </c>
      <c r="F46" s="90">
        <f t="shared" si="12"/>
        <v>0</v>
      </c>
      <c r="G46" s="25">
        <f t="shared" si="12"/>
        <v>0</v>
      </c>
      <c r="H46" s="25">
        <f t="shared" si="12"/>
        <v>0</v>
      </c>
      <c r="I46" s="26">
        <f>C46</f>
        <v>0</v>
      </c>
      <c r="J46" s="26">
        <f>C46</f>
        <v>0</v>
      </c>
      <c r="K46" s="107">
        <f>J46</f>
        <v>0</v>
      </c>
    </row>
    <row r="47" spans="1:11" ht="15" customHeight="1">
      <c r="A47" s="24" t="s">
        <v>88</v>
      </c>
      <c r="B47" s="83" t="s">
        <v>89</v>
      </c>
      <c r="C47" s="25">
        <f>E47+F47+G47+H47</f>
        <v>0</v>
      </c>
      <c r="D47" s="25"/>
      <c r="E47" s="25">
        <v>0</v>
      </c>
      <c r="F47" s="31">
        <v>0</v>
      </c>
      <c r="G47" s="25">
        <v>0</v>
      </c>
      <c r="H47" s="25">
        <v>0</v>
      </c>
      <c r="I47" s="26">
        <f>C47</f>
        <v>0</v>
      </c>
      <c r="J47" s="26">
        <f>C47</f>
        <v>0</v>
      </c>
      <c r="K47" s="107">
        <f>J47</f>
        <v>0</v>
      </c>
    </row>
    <row r="48" spans="1:11" ht="15" customHeight="1">
      <c r="A48" s="24" t="s">
        <v>90</v>
      </c>
      <c r="B48" s="83" t="s">
        <v>91</v>
      </c>
      <c r="C48" s="25">
        <f>C49+C56</f>
        <v>2628144</v>
      </c>
      <c r="D48" s="25"/>
      <c r="E48" s="25">
        <f t="shared" ref="E48:J48" si="13">E49+E56</f>
        <v>657733</v>
      </c>
      <c r="F48" s="90">
        <f t="shared" si="13"/>
        <v>657463</v>
      </c>
      <c r="G48" s="25">
        <f t="shared" si="13"/>
        <v>656413</v>
      </c>
      <c r="H48" s="25">
        <f t="shared" si="13"/>
        <v>656535</v>
      </c>
      <c r="I48" s="25">
        <f t="shared" si="13"/>
        <v>1308800</v>
      </c>
      <c r="J48" s="26">
        <f t="shared" si="13"/>
        <v>930250</v>
      </c>
      <c r="K48" s="107">
        <f>K49+K56</f>
        <v>826700</v>
      </c>
    </row>
    <row r="49" spans="1:11" ht="15" customHeight="1">
      <c r="A49" s="24" t="s">
        <v>92</v>
      </c>
      <c r="B49" s="83" t="s">
        <v>93</v>
      </c>
      <c r="C49" s="25">
        <f>C50</f>
        <v>494261</v>
      </c>
      <c r="D49" s="25"/>
      <c r="E49" s="25">
        <f t="shared" ref="E49:J49" si="14">E50</f>
        <v>123566</v>
      </c>
      <c r="F49" s="90">
        <f t="shared" si="14"/>
        <v>123566</v>
      </c>
      <c r="G49" s="25">
        <f t="shared" si="14"/>
        <v>123566</v>
      </c>
      <c r="H49" s="25">
        <f t="shared" si="14"/>
        <v>123563</v>
      </c>
      <c r="I49" s="26">
        <f t="shared" si="14"/>
        <v>256000</v>
      </c>
      <c r="J49" s="26">
        <f t="shared" si="14"/>
        <v>256000</v>
      </c>
      <c r="K49" s="107">
        <f>J49</f>
        <v>256000</v>
      </c>
    </row>
    <row r="50" spans="1:11" ht="15" customHeight="1">
      <c r="A50" s="24" t="s">
        <v>94</v>
      </c>
      <c r="B50" s="83" t="s">
        <v>95</v>
      </c>
      <c r="C50" s="66">
        <f>C51+C53</f>
        <v>494261</v>
      </c>
      <c r="D50" s="66"/>
      <c r="E50" s="66">
        <f t="shared" ref="E50:K50" si="15">E51+E53</f>
        <v>123566</v>
      </c>
      <c r="F50" s="91">
        <f t="shared" si="15"/>
        <v>123566</v>
      </c>
      <c r="G50" s="66">
        <f t="shared" si="15"/>
        <v>123566</v>
      </c>
      <c r="H50" s="66">
        <f t="shared" si="15"/>
        <v>123563</v>
      </c>
      <c r="I50" s="66">
        <f t="shared" si="15"/>
        <v>256000</v>
      </c>
      <c r="J50" s="66">
        <f t="shared" si="15"/>
        <v>256000</v>
      </c>
      <c r="K50" s="66">
        <f t="shared" si="15"/>
        <v>256000</v>
      </c>
    </row>
    <row r="51" spans="1:11" ht="15" customHeight="1">
      <c r="A51" s="24" t="s">
        <v>96</v>
      </c>
      <c r="B51" s="83" t="s">
        <v>97</v>
      </c>
      <c r="C51" s="25">
        <f>C52</f>
        <v>444261</v>
      </c>
      <c r="D51" s="25"/>
      <c r="E51" s="25">
        <f t="shared" ref="E51:J51" si="16">E52</f>
        <v>111066</v>
      </c>
      <c r="F51" s="90">
        <f t="shared" si="16"/>
        <v>111066</v>
      </c>
      <c r="G51" s="25">
        <f t="shared" si="16"/>
        <v>111066</v>
      </c>
      <c r="H51" s="25">
        <f t="shared" si="16"/>
        <v>111063</v>
      </c>
      <c r="I51" s="25">
        <f t="shared" si="16"/>
        <v>200000</v>
      </c>
      <c r="J51" s="25">
        <f t="shared" si="16"/>
        <v>200000</v>
      </c>
      <c r="K51" s="107">
        <f>J51</f>
        <v>200000</v>
      </c>
    </row>
    <row r="52" spans="1:11" ht="24.75" customHeight="1">
      <c r="A52" s="24" t="s">
        <v>98</v>
      </c>
      <c r="B52" s="83" t="s">
        <v>99</v>
      </c>
      <c r="C52" s="28">
        <v>444261</v>
      </c>
      <c r="D52" s="25"/>
      <c r="E52" s="25">
        <v>111066</v>
      </c>
      <c r="F52" s="31">
        <v>111066</v>
      </c>
      <c r="G52" s="25">
        <v>111066</v>
      </c>
      <c r="H52" s="25">
        <v>111063</v>
      </c>
      <c r="I52" s="26">
        <v>200000</v>
      </c>
      <c r="J52" s="26">
        <v>200000</v>
      </c>
      <c r="K52" s="107">
        <v>100000</v>
      </c>
    </row>
    <row r="53" spans="1:11" ht="15" customHeight="1">
      <c r="A53" s="24">
        <v>300250</v>
      </c>
      <c r="B53" s="83" t="s">
        <v>100</v>
      </c>
      <c r="C53" s="82">
        <v>50000</v>
      </c>
      <c r="D53" s="25"/>
      <c r="E53" s="25">
        <v>12500</v>
      </c>
      <c r="F53" s="90">
        <v>12500</v>
      </c>
      <c r="G53" s="25">
        <v>12500</v>
      </c>
      <c r="H53" s="25">
        <v>12500</v>
      </c>
      <c r="I53" s="26">
        <v>56000</v>
      </c>
      <c r="J53" s="26">
        <v>56000</v>
      </c>
      <c r="K53" s="107">
        <v>56000</v>
      </c>
    </row>
    <row r="54" spans="1:11" ht="23.25" customHeight="1">
      <c r="A54" s="24" t="s">
        <v>101</v>
      </c>
      <c r="B54" s="83" t="s">
        <v>102</v>
      </c>
      <c r="C54" s="25">
        <f>C55</f>
        <v>0</v>
      </c>
      <c r="D54" s="25"/>
      <c r="E54" s="25">
        <f>E55</f>
        <v>0</v>
      </c>
      <c r="F54" s="90">
        <f>F55</f>
        <v>0</v>
      </c>
      <c r="G54" s="25">
        <f>G55</f>
        <v>0</v>
      </c>
      <c r="H54" s="26">
        <v>0</v>
      </c>
      <c r="I54" s="26">
        <f>C54</f>
        <v>0</v>
      </c>
      <c r="J54" s="26">
        <f>C54</f>
        <v>0</v>
      </c>
      <c r="K54" s="107">
        <f>J54</f>
        <v>0</v>
      </c>
    </row>
    <row r="55" spans="1:11" ht="24" customHeight="1">
      <c r="A55" s="24" t="s">
        <v>103</v>
      </c>
      <c r="B55" s="83" t="s">
        <v>102</v>
      </c>
      <c r="C55" s="25">
        <v>0</v>
      </c>
      <c r="D55" s="25"/>
      <c r="E55" s="25">
        <v>0</v>
      </c>
      <c r="F55" s="31">
        <v>0</v>
      </c>
      <c r="G55" s="25">
        <v>0</v>
      </c>
      <c r="H55" s="25">
        <v>0</v>
      </c>
      <c r="I55" s="26">
        <f>C55</f>
        <v>0</v>
      </c>
      <c r="J55" s="26">
        <f>C55</f>
        <v>0</v>
      </c>
      <c r="K55" s="107">
        <f>J55</f>
        <v>0</v>
      </c>
    </row>
    <row r="56" spans="1:11" ht="15" customHeight="1">
      <c r="A56" s="24" t="s">
        <v>104</v>
      </c>
      <c r="B56" s="83" t="s">
        <v>105</v>
      </c>
      <c r="C56" s="25">
        <f>C57+C60+C62+C66+C69</f>
        <v>2133883</v>
      </c>
      <c r="D56" s="25"/>
      <c r="E56" s="25">
        <f t="shared" ref="E56:J56" si="17">E57+E60+E62+E66+E69</f>
        <v>534167</v>
      </c>
      <c r="F56" s="31">
        <f t="shared" si="17"/>
        <v>533897</v>
      </c>
      <c r="G56" s="26">
        <f t="shared" si="17"/>
        <v>532847</v>
      </c>
      <c r="H56" s="26">
        <f t="shared" si="17"/>
        <v>532972</v>
      </c>
      <c r="I56" s="26">
        <f t="shared" si="17"/>
        <v>1052800</v>
      </c>
      <c r="J56" s="26">
        <f t="shared" si="17"/>
        <v>674250</v>
      </c>
      <c r="K56" s="107">
        <f>K57+K60+K62+K66+K69</f>
        <v>570700</v>
      </c>
    </row>
    <row r="57" spans="1:11" ht="15" customHeight="1">
      <c r="A57" s="24" t="s">
        <v>106</v>
      </c>
      <c r="B57" s="83" t="s">
        <v>107</v>
      </c>
      <c r="C57" s="25">
        <f>C58+C59</f>
        <v>0</v>
      </c>
      <c r="D57" s="25"/>
      <c r="E57" s="25">
        <f>E58+E59</f>
        <v>0</v>
      </c>
      <c r="F57" s="90">
        <f>F58+F59</f>
        <v>0</v>
      </c>
      <c r="G57" s="25">
        <f>G58+G59</f>
        <v>0</v>
      </c>
      <c r="H57" s="25">
        <f>H58+H59</f>
        <v>0</v>
      </c>
      <c r="I57" s="26">
        <f>C57</f>
        <v>0</v>
      </c>
      <c r="J57" s="26">
        <f>C57</f>
        <v>0</v>
      </c>
      <c r="K57" s="107">
        <f>J57</f>
        <v>0</v>
      </c>
    </row>
    <row r="58" spans="1:11" ht="15" customHeight="1">
      <c r="A58" s="24" t="s">
        <v>108</v>
      </c>
      <c r="B58" s="83" t="s">
        <v>109</v>
      </c>
      <c r="C58" s="25">
        <v>0</v>
      </c>
      <c r="D58" s="25"/>
      <c r="E58" s="25">
        <v>0</v>
      </c>
      <c r="F58" s="31">
        <v>0</v>
      </c>
      <c r="G58" s="25">
        <v>0</v>
      </c>
      <c r="H58" s="25">
        <v>0</v>
      </c>
      <c r="I58" s="26">
        <f>C58</f>
        <v>0</v>
      </c>
      <c r="J58" s="26">
        <f>C58</f>
        <v>0</v>
      </c>
      <c r="K58" s="107">
        <f>J58</f>
        <v>0</v>
      </c>
    </row>
    <row r="59" spans="1:11" ht="26.25" customHeight="1">
      <c r="A59" s="24" t="s">
        <v>110</v>
      </c>
      <c r="B59" s="83" t="s">
        <v>111</v>
      </c>
      <c r="C59" s="25">
        <v>0</v>
      </c>
      <c r="D59" s="25"/>
      <c r="E59" s="25">
        <v>0</v>
      </c>
      <c r="F59" s="31">
        <v>0</v>
      </c>
      <c r="G59" s="25">
        <v>0</v>
      </c>
      <c r="H59" s="25">
        <v>0</v>
      </c>
      <c r="I59" s="26">
        <f>C59</f>
        <v>0</v>
      </c>
      <c r="J59" s="26">
        <f>C59</f>
        <v>0</v>
      </c>
      <c r="K59" s="107">
        <f>J59</f>
        <v>0</v>
      </c>
    </row>
    <row r="60" spans="1:11" ht="15" customHeight="1" thickBot="1">
      <c r="A60" s="24" t="s">
        <v>112</v>
      </c>
      <c r="B60" s="83" t="s">
        <v>113</v>
      </c>
      <c r="C60" s="66">
        <f>SUM(C61:C61)</f>
        <v>15000</v>
      </c>
      <c r="D60" s="66"/>
      <c r="E60" s="66">
        <f>SUM(E61:E61)</f>
        <v>3750</v>
      </c>
      <c r="F60" s="91">
        <f>SUM(F61:F61)</f>
        <v>3750</v>
      </c>
      <c r="G60" s="66">
        <f>SUM(G61:G61)</f>
        <v>3750</v>
      </c>
      <c r="H60" s="66">
        <f>SUM(H61:H61)</f>
        <v>3750</v>
      </c>
      <c r="I60" s="67">
        <v>18000</v>
      </c>
      <c r="J60" s="68">
        <v>20000</v>
      </c>
      <c r="K60" s="109">
        <v>20000</v>
      </c>
    </row>
    <row r="61" spans="1:11" ht="15" customHeight="1" thickBot="1">
      <c r="A61" s="24">
        <v>340250</v>
      </c>
      <c r="B61" s="83" t="s">
        <v>114</v>
      </c>
      <c r="C61" s="82">
        <v>15000</v>
      </c>
      <c r="D61" s="25"/>
      <c r="E61" s="25">
        <v>3750</v>
      </c>
      <c r="F61" s="31">
        <v>3750</v>
      </c>
      <c r="G61" s="25">
        <v>3750</v>
      </c>
      <c r="H61" s="25">
        <v>3750</v>
      </c>
      <c r="I61" s="26">
        <v>10000</v>
      </c>
      <c r="J61" s="26">
        <v>12000</v>
      </c>
      <c r="K61" s="76">
        <v>12000</v>
      </c>
    </row>
    <row r="62" spans="1:11" ht="15" customHeight="1">
      <c r="A62" s="24" t="s">
        <v>115</v>
      </c>
      <c r="B62" s="83" t="s">
        <v>116</v>
      </c>
      <c r="C62" s="66">
        <f>C63+C65</f>
        <v>1232823</v>
      </c>
      <c r="D62" s="66"/>
      <c r="E62" s="66">
        <f>E63</f>
        <v>308206</v>
      </c>
      <c r="F62" s="91">
        <f>F63</f>
        <v>308206</v>
      </c>
      <c r="G62" s="66">
        <f>G63+G65</f>
        <v>308206</v>
      </c>
      <c r="H62" s="66">
        <f>H63+H65</f>
        <v>308205</v>
      </c>
      <c r="I62" s="66">
        <f>I63</f>
        <v>875000</v>
      </c>
      <c r="J62" s="66">
        <f>J63</f>
        <v>432000</v>
      </c>
      <c r="K62" s="75">
        <f>K63</f>
        <v>111000</v>
      </c>
    </row>
    <row r="63" spans="1:11" ht="24" customHeight="1">
      <c r="A63" s="24" t="s">
        <v>117</v>
      </c>
      <c r="B63" s="83" t="s">
        <v>118</v>
      </c>
      <c r="C63" s="25">
        <f>C64</f>
        <v>1232823</v>
      </c>
      <c r="D63" s="25"/>
      <c r="E63" s="25">
        <f>E64</f>
        <v>308206</v>
      </c>
      <c r="F63" s="90">
        <f>F64</f>
        <v>308206</v>
      </c>
      <c r="G63" s="25">
        <f>G64</f>
        <v>308206</v>
      </c>
      <c r="H63" s="25">
        <f>H64</f>
        <v>308205</v>
      </c>
      <c r="I63" s="26">
        <v>875000</v>
      </c>
      <c r="J63" s="25">
        <f>J64</f>
        <v>432000</v>
      </c>
      <c r="K63" s="25">
        <f>K64</f>
        <v>111000</v>
      </c>
    </row>
    <row r="64" spans="1:11" ht="23.25" customHeight="1">
      <c r="A64" s="24" t="s">
        <v>119</v>
      </c>
      <c r="B64" s="83" t="s">
        <v>120</v>
      </c>
      <c r="C64" s="28">
        <v>1232823</v>
      </c>
      <c r="D64" s="25"/>
      <c r="E64" s="25">
        <v>308206</v>
      </c>
      <c r="F64" s="31">
        <v>308206</v>
      </c>
      <c r="G64" s="25">
        <v>308206</v>
      </c>
      <c r="H64" s="26">
        <v>308205</v>
      </c>
      <c r="I64" s="26">
        <v>875000</v>
      </c>
      <c r="J64" s="26">
        <v>432000</v>
      </c>
      <c r="K64" s="107">
        <v>111000</v>
      </c>
    </row>
    <row r="65" spans="1:11" ht="23.25" customHeight="1">
      <c r="A65" s="24">
        <v>350202</v>
      </c>
      <c r="B65" s="83" t="s">
        <v>121</v>
      </c>
      <c r="C65" s="25">
        <v>0</v>
      </c>
      <c r="D65" s="25"/>
      <c r="E65" s="25">
        <v>0</v>
      </c>
      <c r="F65" s="31">
        <v>0</v>
      </c>
      <c r="G65" s="26">
        <v>0</v>
      </c>
      <c r="H65" s="25">
        <v>0</v>
      </c>
      <c r="I65" s="26">
        <f>C65</f>
        <v>0</v>
      </c>
      <c r="J65" s="26">
        <f>C65</f>
        <v>0</v>
      </c>
      <c r="K65" s="107">
        <f>J65</f>
        <v>0</v>
      </c>
    </row>
    <row r="66" spans="1:11" ht="15" customHeight="1">
      <c r="A66" s="24" t="s">
        <v>122</v>
      </c>
      <c r="B66" s="83" t="s">
        <v>123</v>
      </c>
      <c r="C66" s="66">
        <f t="shared" ref="C66:H66" si="18">C68</f>
        <v>886060</v>
      </c>
      <c r="D66" s="66"/>
      <c r="E66" s="66">
        <f t="shared" si="18"/>
        <v>222211</v>
      </c>
      <c r="F66" s="93">
        <f t="shared" si="18"/>
        <v>221941</v>
      </c>
      <c r="G66" s="67">
        <f t="shared" si="18"/>
        <v>220891</v>
      </c>
      <c r="H66" s="67">
        <f t="shared" si="18"/>
        <v>221017</v>
      </c>
      <c r="I66" s="67">
        <f>I67+I68</f>
        <v>159800</v>
      </c>
      <c r="J66" s="67">
        <f>J67+J68</f>
        <v>222250</v>
      </c>
      <c r="K66" s="109">
        <f>K67+K68</f>
        <v>439700</v>
      </c>
    </row>
    <row r="67" spans="1:11" ht="12.75" customHeight="1">
      <c r="A67" s="24" t="s">
        <v>124</v>
      </c>
      <c r="B67" s="83" t="s">
        <v>125</v>
      </c>
      <c r="C67" s="25"/>
      <c r="D67" s="25"/>
      <c r="E67" s="25"/>
      <c r="F67" s="31"/>
      <c r="G67" s="25"/>
      <c r="H67" s="26"/>
      <c r="I67" s="26">
        <f>C67</f>
        <v>0</v>
      </c>
      <c r="J67" s="26">
        <f>C67</f>
        <v>0</v>
      </c>
      <c r="K67" s="107">
        <f>J67</f>
        <v>0</v>
      </c>
    </row>
    <row r="68" spans="1:11" ht="13.5" customHeight="1">
      <c r="A68" s="24" t="s">
        <v>126</v>
      </c>
      <c r="B68" s="83" t="s">
        <v>127</v>
      </c>
      <c r="C68" s="28">
        <v>886060</v>
      </c>
      <c r="D68" s="25"/>
      <c r="E68" s="25">
        <v>222211</v>
      </c>
      <c r="F68" s="31">
        <v>221941</v>
      </c>
      <c r="G68" s="25">
        <v>220891</v>
      </c>
      <c r="H68" s="25">
        <v>221017</v>
      </c>
      <c r="I68" s="26">
        <v>159800</v>
      </c>
      <c r="J68" s="26">
        <v>222250</v>
      </c>
      <c r="K68" s="107">
        <v>439700</v>
      </c>
    </row>
    <row r="69" spans="1:11" ht="13.5" customHeight="1">
      <c r="A69" s="24" t="s">
        <v>128</v>
      </c>
      <c r="B69" s="83" t="s">
        <v>129</v>
      </c>
      <c r="C69" s="25">
        <f>C70+C71+C72</f>
        <v>0</v>
      </c>
      <c r="D69" s="25"/>
      <c r="E69" s="25">
        <f>E70+E71+E72</f>
        <v>0</v>
      </c>
      <c r="F69" s="31">
        <f>F70+F71+F72</f>
        <v>0</v>
      </c>
      <c r="G69" s="26">
        <f>G70+G71+G72</f>
        <v>0</v>
      </c>
      <c r="H69" s="25">
        <v>0</v>
      </c>
      <c r="I69" s="26">
        <v>0</v>
      </c>
      <c r="J69" s="26">
        <v>0</v>
      </c>
      <c r="K69" s="107">
        <f>J69</f>
        <v>0</v>
      </c>
    </row>
    <row r="70" spans="1:11" ht="15" customHeight="1">
      <c r="A70" s="24" t="s">
        <v>130</v>
      </c>
      <c r="B70" s="83" t="s">
        <v>131</v>
      </c>
      <c r="C70" s="25">
        <v>0</v>
      </c>
      <c r="D70" s="25"/>
      <c r="E70" s="25">
        <v>0</v>
      </c>
      <c r="F70" s="31">
        <v>0</v>
      </c>
      <c r="G70" s="25">
        <v>0</v>
      </c>
      <c r="H70" s="25">
        <v>0</v>
      </c>
      <c r="I70" s="26">
        <v>0</v>
      </c>
      <c r="J70" s="26">
        <v>0</v>
      </c>
      <c r="K70" s="107">
        <f>J70</f>
        <v>0</v>
      </c>
    </row>
    <row r="71" spans="1:11" ht="26.25" customHeight="1">
      <c r="A71" s="24" t="s">
        <v>132</v>
      </c>
      <c r="B71" s="83" t="s">
        <v>133</v>
      </c>
      <c r="C71" s="25">
        <v>0</v>
      </c>
      <c r="D71" s="25"/>
      <c r="E71" s="25">
        <v>0</v>
      </c>
      <c r="F71" s="31">
        <v>0</v>
      </c>
      <c r="G71" s="25">
        <v>0</v>
      </c>
      <c r="H71" s="26">
        <v>0</v>
      </c>
      <c r="I71" s="26">
        <v>0</v>
      </c>
      <c r="J71" s="26">
        <v>0</v>
      </c>
      <c r="K71" s="107">
        <f>J71</f>
        <v>0</v>
      </c>
    </row>
    <row r="72" spans="1:11" ht="14.25" customHeight="1">
      <c r="A72" s="24" t="s">
        <v>134</v>
      </c>
      <c r="B72" s="83" t="s">
        <v>135</v>
      </c>
      <c r="C72" s="25">
        <v>0</v>
      </c>
      <c r="D72" s="25"/>
      <c r="E72" s="25">
        <v>0</v>
      </c>
      <c r="F72" s="31">
        <v>0</v>
      </c>
      <c r="G72" s="25">
        <v>0</v>
      </c>
      <c r="H72" s="26">
        <v>0</v>
      </c>
      <c r="I72" s="26">
        <v>0</v>
      </c>
      <c r="J72" s="26">
        <v>0</v>
      </c>
      <c r="K72" s="107">
        <v>0</v>
      </c>
    </row>
    <row r="73" spans="1:11" ht="13.5" customHeight="1">
      <c r="A73" s="24" t="s">
        <v>136</v>
      </c>
      <c r="B73" s="83" t="s">
        <v>137</v>
      </c>
      <c r="C73" s="25">
        <f>C74</f>
        <v>0</v>
      </c>
      <c r="D73" s="25"/>
      <c r="E73" s="25">
        <f t="shared" ref="E73:H74" si="19">E74</f>
        <v>0</v>
      </c>
      <c r="F73" s="31">
        <f t="shared" si="19"/>
        <v>0</v>
      </c>
      <c r="G73" s="26">
        <f t="shared" si="19"/>
        <v>0</v>
      </c>
      <c r="H73" s="26">
        <v>0</v>
      </c>
      <c r="I73" s="26">
        <v>0</v>
      </c>
      <c r="J73" s="26">
        <v>0</v>
      </c>
      <c r="K73" s="107">
        <v>0</v>
      </c>
    </row>
    <row r="74" spans="1:11" ht="12" customHeight="1">
      <c r="A74" s="24" t="s">
        <v>138</v>
      </c>
      <c r="B74" s="83" t="s">
        <v>139</v>
      </c>
      <c r="C74" s="25">
        <f>C75</f>
        <v>0</v>
      </c>
      <c r="D74" s="25"/>
      <c r="E74" s="25">
        <f t="shared" si="19"/>
        <v>0</v>
      </c>
      <c r="F74" s="31">
        <f t="shared" si="19"/>
        <v>0</v>
      </c>
      <c r="G74" s="26">
        <f t="shared" si="19"/>
        <v>0</v>
      </c>
      <c r="H74" s="26">
        <f t="shared" si="19"/>
        <v>0</v>
      </c>
      <c r="I74" s="26">
        <v>0</v>
      </c>
      <c r="J74" s="26">
        <v>0</v>
      </c>
      <c r="K74" s="107">
        <v>0</v>
      </c>
    </row>
    <row r="75" spans="1:11" ht="13.5" customHeight="1">
      <c r="A75" s="24" t="s">
        <v>140</v>
      </c>
      <c r="B75" s="83" t="s">
        <v>141</v>
      </c>
      <c r="C75" s="25">
        <v>0</v>
      </c>
      <c r="D75" s="25"/>
      <c r="E75" s="25">
        <v>0</v>
      </c>
      <c r="F75" s="31">
        <v>0</v>
      </c>
      <c r="G75" s="25">
        <v>0</v>
      </c>
      <c r="H75" s="26">
        <v>0</v>
      </c>
      <c r="I75" s="26">
        <v>0</v>
      </c>
      <c r="J75" s="26">
        <v>0</v>
      </c>
      <c r="K75" s="107">
        <v>0</v>
      </c>
    </row>
    <row r="76" spans="1:11" ht="15" customHeight="1">
      <c r="A76" s="24" t="s">
        <v>142</v>
      </c>
      <c r="B76" s="83" t="s">
        <v>143</v>
      </c>
      <c r="C76" s="25">
        <f>C77</f>
        <v>6496000</v>
      </c>
      <c r="D76" s="25"/>
      <c r="E76" s="25">
        <f>E77</f>
        <v>6466000</v>
      </c>
      <c r="F76" s="31">
        <f t="shared" ref="F76:H76" si="20">F77</f>
        <v>10000</v>
      </c>
      <c r="G76" s="26">
        <f t="shared" si="20"/>
        <v>10000</v>
      </c>
      <c r="H76" s="26">
        <f t="shared" si="20"/>
        <v>10000</v>
      </c>
      <c r="I76" s="26">
        <v>0</v>
      </c>
      <c r="J76" s="26">
        <v>0</v>
      </c>
      <c r="K76" s="107">
        <v>0</v>
      </c>
    </row>
    <row r="77" spans="1:11" ht="23.25" customHeight="1">
      <c r="A77" s="24" t="s">
        <v>144</v>
      </c>
      <c r="B77" s="83" t="s">
        <v>145</v>
      </c>
      <c r="C77" s="25">
        <f>C81+C94</f>
        <v>6496000</v>
      </c>
      <c r="D77" s="25"/>
      <c r="E77" s="25">
        <f t="shared" ref="E77:H77" si="21">E81+E94</f>
        <v>6466000</v>
      </c>
      <c r="F77" s="31">
        <f t="shared" si="21"/>
        <v>10000</v>
      </c>
      <c r="G77" s="26">
        <f t="shared" si="21"/>
        <v>10000</v>
      </c>
      <c r="H77" s="26">
        <f t="shared" si="21"/>
        <v>10000</v>
      </c>
      <c r="I77" s="26">
        <v>0</v>
      </c>
      <c r="J77" s="26">
        <v>0</v>
      </c>
      <c r="K77" s="107">
        <v>0</v>
      </c>
    </row>
    <row r="78" spans="1:11" ht="12.75" customHeight="1">
      <c r="A78" s="24">
        <v>4002</v>
      </c>
      <c r="B78" s="83" t="s">
        <v>146</v>
      </c>
      <c r="C78" s="25">
        <f>C79+C80</f>
        <v>0</v>
      </c>
      <c r="D78" s="25"/>
      <c r="E78" s="25">
        <f>E79+E80</f>
        <v>0</v>
      </c>
      <c r="F78" s="31">
        <f>F79+F80</f>
        <v>0</v>
      </c>
      <c r="G78" s="26">
        <f>G79+G80</f>
        <v>0</v>
      </c>
      <c r="H78" s="26">
        <f>H79+H80</f>
        <v>0</v>
      </c>
      <c r="I78" s="26">
        <v>0</v>
      </c>
      <c r="J78" s="26">
        <v>0</v>
      </c>
      <c r="K78" s="107">
        <v>0</v>
      </c>
    </row>
    <row r="79" spans="1:11" ht="14.25" customHeight="1">
      <c r="A79" s="24">
        <v>400211</v>
      </c>
      <c r="B79" s="83" t="s">
        <v>147</v>
      </c>
      <c r="C79" s="25">
        <v>0</v>
      </c>
      <c r="D79" s="25"/>
      <c r="E79" s="25">
        <v>0</v>
      </c>
      <c r="F79" s="31">
        <v>0</v>
      </c>
      <c r="G79" s="26">
        <v>0</v>
      </c>
      <c r="H79" s="27">
        <v>0</v>
      </c>
      <c r="I79" s="26">
        <v>0</v>
      </c>
      <c r="J79" s="26">
        <v>0</v>
      </c>
      <c r="K79" s="107">
        <f>J79</f>
        <v>0</v>
      </c>
    </row>
    <row r="80" spans="1:11" ht="14.25" customHeight="1">
      <c r="A80" s="24">
        <v>400214</v>
      </c>
      <c r="B80" s="83" t="s">
        <v>148</v>
      </c>
      <c r="C80" s="25"/>
      <c r="D80" s="25"/>
      <c r="E80" s="25"/>
      <c r="F80" s="31"/>
      <c r="G80" s="27"/>
      <c r="H80" s="27"/>
      <c r="I80" s="31"/>
      <c r="J80" s="26"/>
      <c r="K80" s="107"/>
    </row>
    <row r="81" spans="1:11" ht="13.5" customHeight="1">
      <c r="A81" s="24" t="s">
        <v>149</v>
      </c>
      <c r="B81" s="83" t="s">
        <v>150</v>
      </c>
      <c r="C81" s="66">
        <f>C82+C83+C84+C85+C86+C87+C88+C91</f>
        <v>6496000</v>
      </c>
      <c r="D81" s="66"/>
      <c r="E81" s="66">
        <f t="shared" ref="E81:H81" si="22">E82+E83+E84+E85+E86+E87+E88+E91</f>
        <v>6466000</v>
      </c>
      <c r="F81" s="91">
        <f t="shared" si="22"/>
        <v>10000</v>
      </c>
      <c r="G81" s="66">
        <f t="shared" si="22"/>
        <v>10000</v>
      </c>
      <c r="H81" s="66">
        <f t="shared" si="22"/>
        <v>10000</v>
      </c>
      <c r="I81" s="66">
        <v>0</v>
      </c>
      <c r="J81" s="67">
        <v>0</v>
      </c>
      <c r="K81" s="109">
        <v>0</v>
      </c>
    </row>
    <row r="82" spans="1:11" ht="22.5" customHeight="1">
      <c r="A82" s="24" t="s">
        <v>151</v>
      </c>
      <c r="B82" s="83" t="s">
        <v>152</v>
      </c>
      <c r="C82" s="25">
        <v>0</v>
      </c>
      <c r="D82" s="25"/>
      <c r="E82" s="25">
        <v>0</v>
      </c>
      <c r="F82" s="31">
        <v>0</v>
      </c>
      <c r="G82" s="25">
        <v>0</v>
      </c>
      <c r="H82" s="25">
        <v>0</v>
      </c>
      <c r="I82" s="26">
        <f>C82</f>
        <v>0</v>
      </c>
      <c r="J82" s="26">
        <f>C82</f>
        <v>0</v>
      </c>
      <c r="K82" s="107">
        <f>J82</f>
        <v>0</v>
      </c>
    </row>
    <row r="83" spans="1:11" ht="14.25" customHeight="1">
      <c r="A83" s="24">
        <v>420234</v>
      </c>
      <c r="B83" s="83" t="s">
        <v>153</v>
      </c>
      <c r="C83" s="28"/>
      <c r="D83" s="28"/>
      <c r="E83" s="28"/>
      <c r="F83" s="94"/>
      <c r="G83" s="26"/>
      <c r="H83" s="26"/>
      <c r="I83" s="26"/>
      <c r="J83" s="26"/>
      <c r="K83" s="107"/>
    </row>
    <row r="84" spans="1:11" ht="14.25" customHeight="1">
      <c r="A84" s="24">
        <v>420241</v>
      </c>
      <c r="B84" s="83" t="s">
        <v>154</v>
      </c>
      <c r="C84" s="28">
        <v>55000</v>
      </c>
      <c r="D84" s="28"/>
      <c r="E84" s="28">
        <v>25000</v>
      </c>
      <c r="F84" s="94">
        <v>10000</v>
      </c>
      <c r="G84" s="26">
        <v>10000</v>
      </c>
      <c r="H84" s="26">
        <v>10000</v>
      </c>
      <c r="I84" s="26">
        <v>0</v>
      </c>
      <c r="J84" s="26">
        <v>0</v>
      </c>
      <c r="K84" s="107">
        <v>0</v>
      </c>
    </row>
    <row r="85" spans="1:11" ht="16.5" customHeight="1">
      <c r="A85" s="24">
        <v>420255</v>
      </c>
      <c r="B85" s="83" t="s">
        <v>155</v>
      </c>
      <c r="C85" s="25"/>
      <c r="D85" s="25"/>
      <c r="E85" s="25"/>
      <c r="F85" s="31"/>
      <c r="G85" s="26"/>
      <c r="H85" s="26"/>
      <c r="I85" s="26"/>
      <c r="J85" s="26"/>
      <c r="K85" s="107"/>
    </row>
    <row r="86" spans="1:11" ht="18" customHeight="1" thickBot="1">
      <c r="A86" s="24">
        <v>420265</v>
      </c>
      <c r="B86" s="83" t="s">
        <v>156</v>
      </c>
      <c r="C86" s="25"/>
      <c r="D86" s="25"/>
      <c r="E86" s="25"/>
      <c r="F86" s="100"/>
      <c r="G86" s="26"/>
      <c r="H86" s="26"/>
      <c r="I86" s="26"/>
      <c r="J86" s="26"/>
      <c r="K86" s="107"/>
    </row>
    <row r="87" spans="1:11" ht="23.25" customHeight="1">
      <c r="A87" s="24">
        <v>420269</v>
      </c>
      <c r="B87" s="83" t="s">
        <v>157</v>
      </c>
      <c r="C87" s="25"/>
      <c r="D87" s="25"/>
      <c r="E87" s="25"/>
      <c r="F87" s="18"/>
      <c r="G87" s="31"/>
      <c r="H87" s="26"/>
      <c r="I87" s="26"/>
      <c r="J87" s="26"/>
      <c r="K87" s="107"/>
    </row>
    <row r="88" spans="1:11" ht="23.25" customHeight="1">
      <c r="A88" s="110">
        <v>420288</v>
      </c>
      <c r="B88" s="87" t="s">
        <v>370</v>
      </c>
      <c r="C88" s="96">
        <f>C89+C90</f>
        <v>878702</v>
      </c>
      <c r="D88" s="25"/>
      <c r="E88" s="96">
        <f t="shared" ref="E88:K88" si="23">E89+E90</f>
        <v>878702</v>
      </c>
      <c r="F88" s="96">
        <f t="shared" si="23"/>
        <v>0</v>
      </c>
      <c r="G88" s="102">
        <f t="shared" si="23"/>
        <v>0</v>
      </c>
      <c r="H88" s="103">
        <f t="shared" si="23"/>
        <v>0</v>
      </c>
      <c r="I88" s="96">
        <f t="shared" si="23"/>
        <v>0</v>
      </c>
      <c r="J88" s="96">
        <f t="shared" si="23"/>
        <v>0</v>
      </c>
      <c r="K88" s="96">
        <f t="shared" si="23"/>
        <v>0</v>
      </c>
    </row>
    <row r="89" spans="1:11" ht="12.75" customHeight="1">
      <c r="A89" s="110">
        <v>42028801</v>
      </c>
      <c r="B89" s="87" t="s">
        <v>371</v>
      </c>
      <c r="C89" s="25">
        <v>738405</v>
      </c>
      <c r="D89" s="25"/>
      <c r="E89" s="25">
        <v>738405</v>
      </c>
      <c r="F89" s="25"/>
      <c r="G89" s="95"/>
      <c r="H89" s="27"/>
      <c r="I89" s="27"/>
      <c r="J89" s="27"/>
      <c r="K89" s="107"/>
    </row>
    <row r="90" spans="1:11" ht="15.75" customHeight="1">
      <c r="A90" s="110">
        <v>42028803</v>
      </c>
      <c r="B90" s="87" t="s">
        <v>372</v>
      </c>
      <c r="C90" s="25">
        <v>140297</v>
      </c>
      <c r="D90" s="25"/>
      <c r="E90" s="25">
        <v>140297</v>
      </c>
      <c r="F90" s="25"/>
      <c r="G90" s="95"/>
      <c r="H90" s="27"/>
      <c r="I90" s="27"/>
      <c r="J90" s="27"/>
      <c r="K90" s="107"/>
    </row>
    <row r="91" spans="1:11" ht="16.5" customHeight="1">
      <c r="A91" s="110">
        <v>420289</v>
      </c>
      <c r="B91" s="87" t="s">
        <v>374</v>
      </c>
      <c r="C91" s="96">
        <f>C92+C93</f>
        <v>5562298</v>
      </c>
      <c r="D91" s="96"/>
      <c r="E91" s="96">
        <f t="shared" ref="E91:K91" si="24">E92+E93</f>
        <v>5562298</v>
      </c>
      <c r="F91" s="96">
        <f t="shared" si="24"/>
        <v>0</v>
      </c>
      <c r="G91" s="102">
        <f t="shared" si="24"/>
        <v>0</v>
      </c>
      <c r="H91" s="103">
        <f t="shared" si="24"/>
        <v>0</v>
      </c>
      <c r="I91" s="96">
        <f t="shared" si="24"/>
        <v>0</v>
      </c>
      <c r="J91" s="96">
        <f t="shared" si="24"/>
        <v>0</v>
      </c>
      <c r="K91" s="96">
        <f t="shared" si="24"/>
        <v>0</v>
      </c>
    </row>
    <row r="92" spans="1:11" ht="13.5" customHeight="1">
      <c r="A92" s="110">
        <v>42028901</v>
      </c>
      <c r="B92" s="87" t="s">
        <v>373</v>
      </c>
      <c r="C92" s="25">
        <v>4674201</v>
      </c>
      <c r="D92" s="25"/>
      <c r="E92" s="25">
        <v>4674201</v>
      </c>
      <c r="F92" s="25">
        <v>0</v>
      </c>
      <c r="G92" s="95">
        <v>0</v>
      </c>
      <c r="H92" s="27">
        <v>0</v>
      </c>
      <c r="I92" s="27">
        <v>0</v>
      </c>
      <c r="J92" s="27">
        <v>0</v>
      </c>
      <c r="K92" s="107">
        <v>0</v>
      </c>
    </row>
    <row r="93" spans="1:11" ht="12.75" customHeight="1">
      <c r="A93" s="83">
        <v>42028903</v>
      </c>
      <c r="B93" s="87" t="s">
        <v>372</v>
      </c>
      <c r="C93" s="25">
        <v>888097</v>
      </c>
      <c r="D93" s="25"/>
      <c r="E93" s="25">
        <v>888097</v>
      </c>
      <c r="F93" s="25">
        <v>0</v>
      </c>
      <c r="G93" s="31">
        <v>0</v>
      </c>
      <c r="H93" s="26">
        <v>0</v>
      </c>
      <c r="I93" s="26">
        <v>0</v>
      </c>
      <c r="J93" s="26">
        <v>0</v>
      </c>
      <c r="K93" s="107">
        <v>0</v>
      </c>
    </row>
    <row r="94" spans="1:11" ht="15.75" customHeight="1" thickBot="1">
      <c r="A94" s="24">
        <v>4302</v>
      </c>
      <c r="B94" s="83" t="s">
        <v>158</v>
      </c>
      <c r="C94" s="25">
        <f>C95+C96+C97</f>
        <v>0</v>
      </c>
      <c r="D94" s="25"/>
      <c r="E94" s="25">
        <f t="shared" ref="E94:H94" si="25">E95+E96+E97</f>
        <v>0</v>
      </c>
      <c r="F94" s="97">
        <v>0</v>
      </c>
      <c r="G94" s="31">
        <f t="shared" si="25"/>
        <v>0</v>
      </c>
      <c r="H94" s="26">
        <f t="shared" si="25"/>
        <v>0</v>
      </c>
      <c r="I94" s="26">
        <f>C94</f>
        <v>0</v>
      </c>
      <c r="J94" s="26">
        <f>C94</f>
        <v>0</v>
      </c>
      <c r="K94" s="107">
        <f>C94</f>
        <v>0</v>
      </c>
    </row>
    <row r="95" spans="1:11" ht="26.25" customHeight="1">
      <c r="A95" s="24">
        <v>430220</v>
      </c>
      <c r="B95" s="83" t="s">
        <v>364</v>
      </c>
      <c r="C95" s="25">
        <v>0</v>
      </c>
      <c r="D95" s="25"/>
      <c r="E95" s="25">
        <v>0</v>
      </c>
      <c r="F95" s="101">
        <v>0</v>
      </c>
      <c r="G95" s="26">
        <v>0</v>
      </c>
      <c r="H95" s="26">
        <v>0</v>
      </c>
      <c r="I95" s="26">
        <v>0</v>
      </c>
      <c r="J95" s="26">
        <v>0</v>
      </c>
      <c r="K95" s="107">
        <v>0</v>
      </c>
    </row>
    <row r="96" spans="1:11" ht="34.5" customHeight="1">
      <c r="A96" s="24">
        <v>430234</v>
      </c>
      <c r="B96" s="83" t="s">
        <v>361</v>
      </c>
      <c r="C96" s="25"/>
      <c r="D96" s="25"/>
      <c r="E96" s="25"/>
      <c r="F96" s="31"/>
      <c r="G96" s="26"/>
      <c r="H96" s="26"/>
      <c r="I96" s="26"/>
      <c r="J96" s="26"/>
      <c r="K96" s="107"/>
    </row>
    <row r="97" spans="1:11" ht="37.5" customHeight="1">
      <c r="A97" s="24">
        <v>430244</v>
      </c>
      <c r="B97" s="83" t="s">
        <v>363</v>
      </c>
      <c r="C97" s="25">
        <v>0</v>
      </c>
      <c r="D97" s="25"/>
      <c r="E97" s="25">
        <v>0</v>
      </c>
      <c r="F97" s="31">
        <v>0</v>
      </c>
      <c r="G97" s="26">
        <v>0</v>
      </c>
      <c r="H97" s="26">
        <v>0</v>
      </c>
      <c r="I97" s="26">
        <v>0</v>
      </c>
      <c r="J97" s="26">
        <v>0</v>
      </c>
      <c r="K97" s="107">
        <v>0</v>
      </c>
    </row>
    <row r="98" spans="1:11">
      <c r="A98" s="24">
        <v>4802</v>
      </c>
      <c r="B98" s="83" t="s">
        <v>159</v>
      </c>
      <c r="C98" s="66">
        <f>C99+C100+C101</f>
        <v>0</v>
      </c>
      <c r="D98" s="66"/>
      <c r="E98" s="66">
        <f>E99+E100+E101</f>
        <v>0</v>
      </c>
      <c r="F98" s="93">
        <f>F99+F100+F101</f>
        <v>0</v>
      </c>
      <c r="G98" s="67">
        <f>G99+G100+G101</f>
        <v>0</v>
      </c>
      <c r="H98" s="67">
        <f>H99+H100+H101</f>
        <v>0</v>
      </c>
      <c r="I98" s="67">
        <v>0</v>
      </c>
      <c r="J98" s="67">
        <v>0</v>
      </c>
      <c r="K98" s="109">
        <v>0</v>
      </c>
    </row>
    <row r="99" spans="1:11">
      <c r="A99" s="24">
        <v>480101</v>
      </c>
      <c r="B99" s="83" t="s">
        <v>160</v>
      </c>
      <c r="C99" s="25">
        <v>0</v>
      </c>
      <c r="D99" s="25"/>
      <c r="E99" s="25">
        <v>0</v>
      </c>
      <c r="F99" s="31">
        <v>0</v>
      </c>
      <c r="G99" s="26">
        <v>0</v>
      </c>
      <c r="H99" s="26">
        <v>0</v>
      </c>
      <c r="I99" s="26">
        <v>0</v>
      </c>
      <c r="J99" s="26">
        <v>0</v>
      </c>
      <c r="K99" s="107">
        <v>0</v>
      </c>
    </row>
    <row r="100" spans="1:11" ht="15.75" customHeight="1">
      <c r="A100" s="24">
        <v>480102</v>
      </c>
      <c r="B100" s="83" t="s">
        <v>161</v>
      </c>
      <c r="C100" s="25">
        <v>0</v>
      </c>
      <c r="D100" s="25"/>
      <c r="E100" s="25">
        <v>0</v>
      </c>
      <c r="F100" s="90">
        <v>0</v>
      </c>
      <c r="G100" s="25">
        <v>0</v>
      </c>
      <c r="H100" s="25">
        <v>0</v>
      </c>
      <c r="I100" s="26">
        <v>0</v>
      </c>
      <c r="J100" s="26">
        <v>0</v>
      </c>
      <c r="K100" s="107">
        <v>0</v>
      </c>
    </row>
    <row r="101" spans="1:11" ht="15.75" customHeight="1" thickBot="1">
      <c r="A101" s="111">
        <v>480103</v>
      </c>
      <c r="B101" s="112" t="s">
        <v>162</v>
      </c>
      <c r="C101" s="97">
        <v>0</v>
      </c>
      <c r="D101" s="97"/>
      <c r="E101" s="97">
        <v>0</v>
      </c>
      <c r="F101" s="113">
        <v>0</v>
      </c>
      <c r="G101" s="97">
        <v>0</v>
      </c>
      <c r="H101" s="114">
        <v>0</v>
      </c>
      <c r="I101" s="114">
        <v>0</v>
      </c>
      <c r="J101" s="114">
        <v>0</v>
      </c>
      <c r="K101" s="115">
        <v>0</v>
      </c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39"/>
  <sheetViews>
    <sheetView tabSelected="1" zoomScale="98" zoomScaleNormal="98" workbookViewId="0">
      <selection activeCell="G49" sqref="G49"/>
    </sheetView>
  </sheetViews>
  <sheetFormatPr defaultRowHeight="15"/>
  <cols>
    <col min="1" max="1" width="9.140625" style="32" customWidth="1"/>
    <col min="2" max="2" width="34.5703125" style="32" customWidth="1"/>
    <col min="3" max="3" width="12.42578125" style="32" customWidth="1"/>
    <col min="4" max="4" width="10.28515625" style="32" customWidth="1"/>
    <col min="5" max="5" width="11.7109375" style="32" customWidth="1"/>
    <col min="6" max="7" width="11.42578125" style="32" customWidth="1"/>
    <col min="8" max="8" width="11" style="32" customWidth="1"/>
    <col min="9" max="10" width="10.28515625" style="32" customWidth="1"/>
    <col min="11" max="11" width="11.140625" style="32" customWidth="1"/>
    <col min="12" max="1025" width="9.140625" style="32" customWidth="1"/>
  </cols>
  <sheetData>
    <row r="1" spans="1:11">
      <c r="A1" s="33"/>
      <c r="B1" s="1" t="s">
        <v>0</v>
      </c>
    </row>
    <row r="2" spans="1:11" ht="11.25" customHeight="1">
      <c r="A2" s="33"/>
      <c r="B2" s="1" t="s">
        <v>163</v>
      </c>
    </row>
    <row r="3" spans="1:11" ht="15.75" customHeight="1">
      <c r="A3" s="121" t="s">
        <v>3</v>
      </c>
      <c r="B3" s="121" t="s">
        <v>4</v>
      </c>
      <c r="C3" s="121" t="s">
        <v>5</v>
      </c>
      <c r="D3" s="121"/>
      <c r="E3" s="121"/>
      <c r="F3" s="122" t="s">
        <v>368</v>
      </c>
      <c r="G3" s="122"/>
      <c r="H3" s="122"/>
      <c r="I3" s="123" t="s">
        <v>164</v>
      </c>
      <c r="J3" s="123"/>
      <c r="K3" s="123"/>
    </row>
    <row r="4" spans="1:11" ht="90.75" customHeight="1">
      <c r="A4" s="121"/>
      <c r="B4" s="121"/>
      <c r="C4" s="34" t="s">
        <v>369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35">
        <v>2025</v>
      </c>
      <c r="J4" s="35">
        <v>2026</v>
      </c>
      <c r="K4" s="35">
        <v>2027</v>
      </c>
    </row>
    <row r="5" spans="1:11" ht="17.25" customHeight="1">
      <c r="A5" s="36" t="s">
        <v>14</v>
      </c>
      <c r="B5" s="37" t="s">
        <v>15</v>
      </c>
      <c r="C5" s="37" t="s">
        <v>165</v>
      </c>
      <c r="D5" s="37"/>
      <c r="E5" s="37">
        <v>2</v>
      </c>
      <c r="F5" s="37">
        <v>3</v>
      </c>
      <c r="G5" s="37">
        <v>4</v>
      </c>
      <c r="H5" s="37">
        <v>5</v>
      </c>
      <c r="I5" s="38">
        <v>7</v>
      </c>
      <c r="J5" s="38">
        <v>8</v>
      </c>
      <c r="K5" s="38">
        <v>9</v>
      </c>
    </row>
    <row r="6" spans="1:11" s="43" customFormat="1" ht="17.25" customHeight="1">
      <c r="A6" s="39">
        <v>4902</v>
      </c>
      <c r="B6" s="40" t="s">
        <v>166</v>
      </c>
      <c r="C6" s="41">
        <f>C7+C56+C91+C98+C148+C177+C234+C257+C308</f>
        <v>23922000</v>
      </c>
      <c r="D6" s="42"/>
      <c r="E6" s="41">
        <f t="shared" ref="E6:H6" si="0">E7+E56+E91+E98+E148+E177+E234+E257+E308</f>
        <v>12476000</v>
      </c>
      <c r="F6" s="41">
        <f t="shared" si="0"/>
        <v>3849000</v>
      </c>
      <c r="G6" s="41">
        <f t="shared" si="0"/>
        <v>3772000</v>
      </c>
      <c r="H6" s="41">
        <f t="shared" si="0"/>
        <v>3825000</v>
      </c>
      <c r="I6" s="41">
        <f>I7+I56+I91+I98+I148+I177+I234+I257+I308</f>
        <v>9306462</v>
      </c>
      <c r="J6" s="41">
        <f>J7+J56+J91+J98+J148+J177+J234+J257+J308</f>
        <v>9030000</v>
      </c>
      <c r="K6" s="41">
        <f>K7+K56+K91+K98+K148+K177+K234+K257+K308</f>
        <v>9019550</v>
      </c>
    </row>
    <row r="7" spans="1:11" s="46" customFormat="1" ht="15.75" customHeight="1">
      <c r="A7" s="44" t="s">
        <v>167</v>
      </c>
      <c r="B7" s="44" t="s">
        <v>168</v>
      </c>
      <c r="C7" s="45">
        <f>C8+C49+C46+C55</f>
        <v>6629190</v>
      </c>
      <c r="D7" s="45"/>
      <c r="E7" s="45">
        <f>E8+E49+E46+E55</f>
        <v>3808661</v>
      </c>
      <c r="F7" s="45">
        <f>F8+F49+F46+F55</f>
        <v>971843</v>
      </c>
      <c r="G7" s="45">
        <f>G8+G49+G46+G55</f>
        <v>890843</v>
      </c>
      <c r="H7" s="45">
        <f>H8+H49+H46+H55</f>
        <v>957843</v>
      </c>
      <c r="I7" s="45">
        <f t="shared" ref="I7:K7" si="1">I8+I49+I46+I55</f>
        <v>3370000</v>
      </c>
      <c r="J7" s="45">
        <f t="shared" si="1"/>
        <v>3370000</v>
      </c>
      <c r="K7" s="45">
        <f t="shared" si="1"/>
        <v>3370000</v>
      </c>
    </row>
    <row r="8" spans="1:11" s="50" customFormat="1" ht="15.75" customHeight="1">
      <c r="A8" s="47" t="s">
        <v>169</v>
      </c>
      <c r="B8" s="47" t="s">
        <v>170</v>
      </c>
      <c r="C8" s="48">
        <f>C9+C22+C45</f>
        <v>3854801</v>
      </c>
      <c r="D8" s="48"/>
      <c r="E8" s="48">
        <f>E9+E22+E45</f>
        <v>1116272</v>
      </c>
      <c r="F8" s="48">
        <f t="shared" ref="F8:H8" si="2">F9+F22+F45</f>
        <v>954843</v>
      </c>
      <c r="G8" s="48">
        <f t="shared" si="2"/>
        <v>888843</v>
      </c>
      <c r="H8" s="48">
        <f t="shared" si="2"/>
        <v>894843</v>
      </c>
      <c r="I8" s="48">
        <f>I9+I22</f>
        <v>3370000</v>
      </c>
      <c r="J8" s="49">
        <f>J9+J22</f>
        <v>3370000</v>
      </c>
      <c r="K8" s="49">
        <f>J8</f>
        <v>3370000</v>
      </c>
    </row>
    <row r="9" spans="1:11" s="50" customFormat="1" ht="15.75" customHeight="1">
      <c r="A9" s="47" t="s">
        <v>171</v>
      </c>
      <c r="B9" s="47" t="s">
        <v>172</v>
      </c>
      <c r="C9" s="48">
        <f>C10+C13+C15</f>
        <v>3030272</v>
      </c>
      <c r="D9" s="48"/>
      <c r="E9" s="48">
        <f>E10+E13+E15</f>
        <v>783743</v>
      </c>
      <c r="F9" s="48">
        <f>F10+F13+F15</f>
        <v>756843</v>
      </c>
      <c r="G9" s="48">
        <f t="shared" ref="G9:K9" si="3">G10+G15</f>
        <v>744843</v>
      </c>
      <c r="H9" s="48">
        <f t="shared" si="3"/>
        <v>744843</v>
      </c>
      <c r="I9" s="48">
        <f t="shared" si="3"/>
        <v>2666000</v>
      </c>
      <c r="J9" s="48">
        <f t="shared" si="3"/>
        <v>2666000</v>
      </c>
      <c r="K9" s="48">
        <f t="shared" si="3"/>
        <v>2666000</v>
      </c>
    </row>
    <row r="10" spans="1:11" s="50" customFormat="1" ht="15.75" customHeight="1">
      <c r="A10" s="51" t="s">
        <v>173</v>
      </c>
      <c r="B10" s="51" t="s">
        <v>174</v>
      </c>
      <c r="C10" s="52">
        <f>C11+C12</f>
        <v>2923872</v>
      </c>
      <c r="D10" s="52"/>
      <c r="E10" s="52">
        <f t="shared" ref="E10:K10" si="4">E11+E12</f>
        <v>731343</v>
      </c>
      <c r="F10" s="52">
        <f t="shared" si="4"/>
        <v>730843</v>
      </c>
      <c r="G10" s="52">
        <f t="shared" si="4"/>
        <v>730843</v>
      </c>
      <c r="H10" s="52">
        <f t="shared" si="4"/>
        <v>730843</v>
      </c>
      <c r="I10" s="52">
        <f t="shared" si="4"/>
        <v>2610000</v>
      </c>
      <c r="J10" s="52">
        <f t="shared" si="4"/>
        <v>2610000</v>
      </c>
      <c r="K10" s="52">
        <f t="shared" si="4"/>
        <v>2610000</v>
      </c>
    </row>
    <row r="11" spans="1:11" s="50" customFormat="1" ht="15.75" customHeight="1">
      <c r="A11" s="51" t="s">
        <v>175</v>
      </c>
      <c r="B11" s="51" t="s">
        <v>176</v>
      </c>
      <c r="C11" s="52">
        <v>2684772</v>
      </c>
      <c r="D11" s="52"/>
      <c r="E11" s="52">
        <v>671568</v>
      </c>
      <c r="F11" s="52">
        <v>671068</v>
      </c>
      <c r="G11" s="52">
        <v>671068</v>
      </c>
      <c r="H11" s="52">
        <v>671068</v>
      </c>
      <c r="I11" s="52">
        <v>2400000</v>
      </c>
      <c r="J11" s="53">
        <v>2400000</v>
      </c>
      <c r="K11" s="53">
        <v>2400000</v>
      </c>
    </row>
    <row r="12" spans="1:11" s="50" customFormat="1" ht="24.75" customHeight="1">
      <c r="A12" s="51" t="s">
        <v>177</v>
      </c>
      <c r="B12" s="51" t="s">
        <v>178</v>
      </c>
      <c r="C12" s="52">
        <v>239100</v>
      </c>
      <c r="D12" s="52"/>
      <c r="E12" s="52">
        <v>59775</v>
      </c>
      <c r="F12" s="52">
        <v>59775</v>
      </c>
      <c r="G12" s="52">
        <v>59775</v>
      </c>
      <c r="H12" s="52">
        <v>59775</v>
      </c>
      <c r="I12" s="52">
        <v>210000</v>
      </c>
      <c r="J12" s="53">
        <f t="shared" ref="J12:K15" si="5">I12</f>
        <v>210000</v>
      </c>
      <c r="K12" s="53">
        <f t="shared" si="5"/>
        <v>210000</v>
      </c>
    </row>
    <row r="13" spans="1:11" s="50" customFormat="1" ht="13.5" customHeight="1">
      <c r="A13" s="58">
        <v>1002</v>
      </c>
      <c r="B13" s="51" t="s">
        <v>359</v>
      </c>
      <c r="C13" s="52">
        <f>SUM(C14)</f>
        <v>38400</v>
      </c>
      <c r="D13" s="52"/>
      <c r="E13" s="52">
        <f>SUM(E14)</f>
        <v>38400</v>
      </c>
      <c r="F13" s="52">
        <v>0</v>
      </c>
      <c r="G13" s="52">
        <v>0</v>
      </c>
      <c r="H13" s="52">
        <v>0</v>
      </c>
      <c r="I13" s="52">
        <v>0</v>
      </c>
      <c r="J13" s="53">
        <v>0</v>
      </c>
      <c r="K13" s="53">
        <v>0</v>
      </c>
    </row>
    <row r="14" spans="1:11" s="50" customFormat="1" ht="12.75" customHeight="1">
      <c r="A14" s="58">
        <v>100206</v>
      </c>
      <c r="B14" s="51" t="s">
        <v>360</v>
      </c>
      <c r="C14" s="52">
        <v>38400</v>
      </c>
      <c r="D14" s="52"/>
      <c r="E14" s="52">
        <v>38400</v>
      </c>
      <c r="F14" s="52">
        <v>0</v>
      </c>
      <c r="G14" s="52">
        <v>0</v>
      </c>
      <c r="H14" s="52">
        <v>0</v>
      </c>
      <c r="I14" s="52">
        <v>0</v>
      </c>
      <c r="J14" s="53">
        <v>0</v>
      </c>
      <c r="K14" s="53">
        <v>0</v>
      </c>
    </row>
    <row r="15" spans="1:11" s="50" customFormat="1" ht="15.75" customHeight="1">
      <c r="A15" s="51" t="s">
        <v>179</v>
      </c>
      <c r="B15" s="51" t="s">
        <v>180</v>
      </c>
      <c r="C15" s="52">
        <v>68000</v>
      </c>
      <c r="D15" s="52"/>
      <c r="E15" s="52">
        <v>14000</v>
      </c>
      <c r="F15" s="52">
        <v>26000</v>
      </c>
      <c r="G15" s="52">
        <v>14000</v>
      </c>
      <c r="H15" s="52">
        <v>14000</v>
      </c>
      <c r="I15" s="52">
        <v>56000</v>
      </c>
      <c r="J15" s="53">
        <f t="shared" si="5"/>
        <v>56000</v>
      </c>
      <c r="K15" s="53">
        <f t="shared" si="5"/>
        <v>56000</v>
      </c>
    </row>
    <row r="16" spans="1:11" s="50" customFormat="1" ht="15.75" customHeight="1">
      <c r="A16" s="51" t="s">
        <v>181</v>
      </c>
      <c r="B16" s="51" t="s">
        <v>182</v>
      </c>
      <c r="C16" s="52"/>
      <c r="D16" s="52"/>
      <c r="E16" s="52"/>
      <c r="F16" s="52"/>
      <c r="G16" s="52"/>
      <c r="H16" s="52"/>
      <c r="I16" s="52"/>
      <c r="J16" s="53"/>
      <c r="K16" s="53"/>
    </row>
    <row r="17" spans="1:11" s="50" customFormat="1" ht="15.75" customHeight="1">
      <c r="A17" s="51" t="s">
        <v>183</v>
      </c>
      <c r="B17" s="51" t="s">
        <v>184</v>
      </c>
      <c r="C17" s="52"/>
      <c r="D17" s="52"/>
      <c r="E17" s="52"/>
      <c r="F17" s="52"/>
      <c r="G17" s="52"/>
      <c r="H17" s="52"/>
      <c r="I17" s="52"/>
      <c r="J17" s="53"/>
      <c r="K17" s="53"/>
    </row>
    <row r="18" spans="1:11" s="50" customFormat="1" ht="25.5" customHeight="1">
      <c r="A18" s="51" t="s">
        <v>185</v>
      </c>
      <c r="B18" s="51" t="s">
        <v>186</v>
      </c>
      <c r="C18" s="52"/>
      <c r="D18" s="52"/>
      <c r="E18" s="52"/>
      <c r="F18" s="52"/>
      <c r="G18" s="52"/>
      <c r="H18" s="52"/>
      <c r="I18" s="52"/>
      <c r="J18" s="53"/>
      <c r="K18" s="53"/>
    </row>
    <row r="19" spans="1:11" s="50" customFormat="1" ht="24.75" customHeight="1">
      <c r="A19" s="51" t="s">
        <v>187</v>
      </c>
      <c r="B19" s="51" t="s">
        <v>188</v>
      </c>
      <c r="C19" s="52"/>
      <c r="D19" s="52"/>
      <c r="E19" s="52"/>
      <c r="F19" s="52"/>
      <c r="G19" s="52"/>
      <c r="H19" s="52"/>
      <c r="I19" s="52"/>
      <c r="J19" s="53"/>
      <c r="K19" s="53"/>
    </row>
    <row r="20" spans="1:11" s="50" customFormat="1" ht="27" customHeight="1">
      <c r="A20" s="51" t="s">
        <v>189</v>
      </c>
      <c r="B20" s="51" t="s">
        <v>190</v>
      </c>
      <c r="C20" s="52"/>
      <c r="D20" s="52"/>
      <c r="E20" s="52"/>
      <c r="F20" s="52"/>
      <c r="G20" s="52"/>
      <c r="H20" s="52"/>
      <c r="I20" s="52"/>
      <c r="J20" s="53"/>
      <c r="K20" s="53"/>
    </row>
    <row r="21" spans="1:11" s="50" customFormat="1" ht="27" customHeight="1">
      <c r="A21" s="51">
        <v>100307</v>
      </c>
      <c r="B21" s="51" t="s">
        <v>191</v>
      </c>
      <c r="C21" s="52">
        <v>68000</v>
      </c>
      <c r="D21" s="52"/>
      <c r="E21" s="52">
        <v>14000</v>
      </c>
      <c r="F21" s="52">
        <v>26000</v>
      </c>
      <c r="G21" s="52">
        <v>14000</v>
      </c>
      <c r="H21" s="52">
        <v>14000</v>
      </c>
      <c r="I21" s="52">
        <v>70000</v>
      </c>
      <c r="J21" s="53">
        <v>70000</v>
      </c>
      <c r="K21" s="53">
        <v>70000</v>
      </c>
    </row>
    <row r="22" spans="1:11" s="50" customFormat="1" ht="15.75" customHeight="1">
      <c r="A22" s="47" t="s">
        <v>192</v>
      </c>
      <c r="B22" s="47" t="s">
        <v>193</v>
      </c>
      <c r="C22" s="48">
        <f>SUM(C23+C36+C41)</f>
        <v>724529</v>
      </c>
      <c r="D22" s="48"/>
      <c r="E22" s="48">
        <f>SUM(E23+E36+E41)</f>
        <v>307529</v>
      </c>
      <c r="F22" s="48">
        <f>SUM(F23+F36+F41)</f>
        <v>173000</v>
      </c>
      <c r="G22" s="48">
        <f>SUM(G23+G36+G41)</f>
        <v>119000</v>
      </c>
      <c r="H22" s="48">
        <f>SUM(H23+H36+H41)</f>
        <v>125000</v>
      </c>
      <c r="I22" s="48">
        <f>I23+I33+I34+I36+I38+I39+I40+I41</f>
        <v>704000</v>
      </c>
      <c r="J22" s="48">
        <f>J23+J33+J34+J36+J38+J39+J40+J41</f>
        <v>704000</v>
      </c>
      <c r="K22" s="48">
        <f>K23+K33+K34+K36+K38+K39+K40+K41</f>
        <v>704000</v>
      </c>
    </row>
    <row r="23" spans="1:11" s="50" customFormat="1" ht="15.75" customHeight="1">
      <c r="A23" s="51" t="s">
        <v>194</v>
      </c>
      <c r="B23" s="51" t="s">
        <v>195</v>
      </c>
      <c r="C23" s="48">
        <f>C24+C25+C26+C27+C28+C29+C30+C32+C31</f>
        <v>655000</v>
      </c>
      <c r="D23" s="48"/>
      <c r="E23" s="48">
        <f>E24+E25+E26+E27+E28+E29+E30+E31+E32</f>
        <v>269000</v>
      </c>
      <c r="F23" s="48">
        <f>F24+F25+F26+F27+F28+F29+F30+F31+F32</f>
        <v>158000</v>
      </c>
      <c r="G23" s="48">
        <f>G24+G25+G26+G27+G28+G29+G30+G31+G32</f>
        <v>105000</v>
      </c>
      <c r="H23" s="48">
        <f>H24+H25+H26+H27+H28+H29+H30+H32+H31</f>
        <v>123000</v>
      </c>
      <c r="I23" s="48">
        <f>I24+I25+I26+I27+I28+I29+I30+I32+I31</f>
        <v>651000</v>
      </c>
      <c r="J23" s="48">
        <f>J24+J25+J26+J27+J28+J29+J30+J32+J31</f>
        <v>651000</v>
      </c>
      <c r="K23" s="48">
        <f>K24+K25+K26+K27+K28+K29+K30+K32+K31</f>
        <v>651000</v>
      </c>
    </row>
    <row r="24" spans="1:11" s="50" customFormat="1" ht="15.75" customHeight="1">
      <c r="A24" s="54" t="s">
        <v>196</v>
      </c>
      <c r="B24" s="51" t="s">
        <v>197</v>
      </c>
      <c r="C24" s="52">
        <v>50000</v>
      </c>
      <c r="D24" s="52"/>
      <c r="E24" s="52">
        <v>20000</v>
      </c>
      <c r="F24" s="52">
        <v>10000</v>
      </c>
      <c r="G24" s="52">
        <v>10000</v>
      </c>
      <c r="H24" s="52">
        <v>10000</v>
      </c>
      <c r="I24" s="52">
        <v>85000</v>
      </c>
      <c r="J24" s="53">
        <f t="shared" ref="J24:K35" si="6">I24</f>
        <v>85000</v>
      </c>
      <c r="K24" s="53">
        <f t="shared" si="6"/>
        <v>85000</v>
      </c>
    </row>
    <row r="25" spans="1:11" s="50" customFormat="1" ht="15.75" customHeight="1">
      <c r="A25" s="54" t="s">
        <v>198</v>
      </c>
      <c r="B25" s="51" t="s">
        <v>199</v>
      </c>
      <c r="C25" s="52">
        <v>4000</v>
      </c>
      <c r="D25" s="52"/>
      <c r="E25" s="52">
        <v>1000</v>
      </c>
      <c r="F25" s="52">
        <v>1000</v>
      </c>
      <c r="G25" s="52">
        <v>1000</v>
      </c>
      <c r="H25" s="52">
        <v>1000</v>
      </c>
      <c r="I25" s="52">
        <v>3000</v>
      </c>
      <c r="J25" s="53">
        <f t="shared" si="6"/>
        <v>3000</v>
      </c>
      <c r="K25" s="53">
        <f t="shared" si="6"/>
        <v>3000</v>
      </c>
    </row>
    <row r="26" spans="1:11" s="50" customFormat="1" ht="15.75" customHeight="1">
      <c r="A26" s="54" t="s">
        <v>200</v>
      </c>
      <c r="B26" s="51" t="s">
        <v>201</v>
      </c>
      <c r="C26" s="52">
        <v>100000</v>
      </c>
      <c r="D26" s="52"/>
      <c r="E26" s="52">
        <v>70000</v>
      </c>
      <c r="F26" s="52">
        <v>10000</v>
      </c>
      <c r="G26" s="52">
        <v>10000</v>
      </c>
      <c r="H26" s="52">
        <v>10000</v>
      </c>
      <c r="I26" s="52">
        <v>150000</v>
      </c>
      <c r="J26" s="53">
        <f t="shared" si="6"/>
        <v>150000</v>
      </c>
      <c r="K26" s="53">
        <f t="shared" si="6"/>
        <v>150000</v>
      </c>
    </row>
    <row r="27" spans="1:11" s="50" customFormat="1" ht="15.75" customHeight="1">
      <c r="A27" s="54">
        <v>200104</v>
      </c>
      <c r="B27" s="51" t="s">
        <v>202</v>
      </c>
      <c r="C27" s="52">
        <v>7000</v>
      </c>
      <c r="D27" s="52"/>
      <c r="E27" s="52">
        <v>2000</v>
      </c>
      <c r="F27" s="52">
        <v>1000</v>
      </c>
      <c r="G27" s="52">
        <v>3000</v>
      </c>
      <c r="H27" s="52">
        <v>1000</v>
      </c>
      <c r="I27" s="52">
        <v>3000</v>
      </c>
      <c r="J27" s="53">
        <f t="shared" si="6"/>
        <v>3000</v>
      </c>
      <c r="K27" s="53">
        <f t="shared" si="6"/>
        <v>3000</v>
      </c>
    </row>
    <row r="28" spans="1:11" s="50" customFormat="1" ht="15.75" customHeight="1">
      <c r="A28" s="54">
        <v>200105</v>
      </c>
      <c r="B28" s="51" t="s">
        <v>203</v>
      </c>
      <c r="C28" s="52">
        <v>50000</v>
      </c>
      <c r="D28" s="52"/>
      <c r="E28" s="52">
        <v>20000</v>
      </c>
      <c r="F28" s="52">
        <v>20000</v>
      </c>
      <c r="G28" s="52">
        <v>10000</v>
      </c>
      <c r="H28" s="52"/>
      <c r="I28" s="52">
        <v>40000</v>
      </c>
      <c r="J28" s="53">
        <f t="shared" si="6"/>
        <v>40000</v>
      </c>
      <c r="K28" s="53">
        <f t="shared" si="6"/>
        <v>40000</v>
      </c>
    </row>
    <row r="29" spans="1:11" s="50" customFormat="1" ht="15.75" customHeight="1">
      <c r="A29" s="54">
        <v>200106</v>
      </c>
      <c r="B29" s="51" t="s">
        <v>204</v>
      </c>
      <c r="C29" s="52">
        <v>4000</v>
      </c>
      <c r="D29" s="52"/>
      <c r="E29" s="52">
        <v>1000</v>
      </c>
      <c r="F29" s="52">
        <v>1000</v>
      </c>
      <c r="G29" s="52">
        <v>1000</v>
      </c>
      <c r="H29" s="52">
        <v>1000</v>
      </c>
      <c r="I29" s="52">
        <v>10000</v>
      </c>
      <c r="J29" s="53">
        <f t="shared" si="6"/>
        <v>10000</v>
      </c>
      <c r="K29" s="53">
        <f t="shared" si="6"/>
        <v>10000</v>
      </c>
    </row>
    <row r="30" spans="1:11" s="50" customFormat="1" ht="15.75" customHeight="1">
      <c r="A30" s="54" t="s">
        <v>205</v>
      </c>
      <c r="B30" s="51" t="s">
        <v>206</v>
      </c>
      <c r="C30" s="52">
        <v>145000</v>
      </c>
      <c r="D30" s="52"/>
      <c r="E30" s="52">
        <v>45000</v>
      </c>
      <c r="F30" s="52">
        <v>50000</v>
      </c>
      <c r="G30" s="52">
        <v>25000</v>
      </c>
      <c r="H30" s="52">
        <v>25000</v>
      </c>
      <c r="I30" s="52">
        <v>105000</v>
      </c>
      <c r="J30" s="53">
        <f t="shared" si="6"/>
        <v>105000</v>
      </c>
      <c r="K30" s="53">
        <f t="shared" si="6"/>
        <v>105000</v>
      </c>
    </row>
    <row r="31" spans="1:11" s="50" customFormat="1" ht="28.5" customHeight="1">
      <c r="A31" s="54">
        <v>200109</v>
      </c>
      <c r="B31" s="51" t="s">
        <v>207</v>
      </c>
      <c r="C31" s="52">
        <v>195000</v>
      </c>
      <c r="D31" s="52"/>
      <c r="E31" s="52">
        <v>70000</v>
      </c>
      <c r="F31" s="52">
        <v>45000</v>
      </c>
      <c r="G31" s="52">
        <v>25000</v>
      </c>
      <c r="H31" s="52">
        <v>55000</v>
      </c>
      <c r="I31" s="52">
        <v>95000</v>
      </c>
      <c r="J31" s="53">
        <f t="shared" si="6"/>
        <v>95000</v>
      </c>
      <c r="K31" s="53">
        <f t="shared" si="6"/>
        <v>95000</v>
      </c>
    </row>
    <row r="32" spans="1:11" s="50" customFormat="1" ht="27" customHeight="1">
      <c r="A32" s="54" t="s">
        <v>208</v>
      </c>
      <c r="B32" s="51" t="s">
        <v>209</v>
      </c>
      <c r="C32" s="52">
        <v>100000</v>
      </c>
      <c r="D32" s="52"/>
      <c r="E32" s="52">
        <v>40000</v>
      </c>
      <c r="F32" s="52">
        <v>20000</v>
      </c>
      <c r="G32" s="52">
        <v>20000</v>
      </c>
      <c r="H32" s="52">
        <v>20000</v>
      </c>
      <c r="I32" s="52">
        <v>160000</v>
      </c>
      <c r="J32" s="53">
        <f t="shared" si="6"/>
        <v>160000</v>
      </c>
      <c r="K32" s="53">
        <f t="shared" si="6"/>
        <v>160000</v>
      </c>
    </row>
    <row r="33" spans="1:11" s="50" customFormat="1" ht="15.75" customHeight="1">
      <c r="A33" s="51" t="s">
        <v>210</v>
      </c>
      <c r="B33" s="51" t="s">
        <v>211</v>
      </c>
      <c r="C33" s="52">
        <f>E33+F33+G33+H33</f>
        <v>0</v>
      </c>
      <c r="D33" s="52"/>
      <c r="E33" s="52">
        <v>0</v>
      </c>
      <c r="F33" s="52">
        <v>0</v>
      </c>
      <c r="G33" s="52">
        <v>0</v>
      </c>
      <c r="H33" s="52">
        <v>0</v>
      </c>
      <c r="I33" s="52">
        <f>C33</f>
        <v>0</v>
      </c>
      <c r="J33" s="53">
        <f t="shared" si="6"/>
        <v>0</v>
      </c>
      <c r="K33" s="53">
        <f t="shared" si="6"/>
        <v>0</v>
      </c>
    </row>
    <row r="34" spans="1:11" s="50" customFormat="1" ht="15.75" customHeight="1">
      <c r="A34" s="51" t="s">
        <v>212</v>
      </c>
      <c r="B34" s="51" t="s">
        <v>213</v>
      </c>
      <c r="C34" s="52">
        <v>0</v>
      </c>
      <c r="D34" s="52"/>
      <c r="E34" s="52">
        <f>E35</f>
        <v>0</v>
      </c>
      <c r="F34" s="52">
        <f>F35</f>
        <v>0</v>
      </c>
      <c r="G34" s="52">
        <f>G35</f>
        <v>0</v>
      </c>
      <c r="H34" s="52">
        <f>H35</f>
        <v>0</v>
      </c>
      <c r="I34" s="52">
        <v>0</v>
      </c>
      <c r="J34" s="53">
        <f t="shared" si="6"/>
        <v>0</v>
      </c>
      <c r="K34" s="53">
        <f t="shared" si="6"/>
        <v>0</v>
      </c>
    </row>
    <row r="35" spans="1:11" s="50" customFormat="1" ht="15.75" customHeight="1">
      <c r="A35" s="51" t="s">
        <v>214</v>
      </c>
      <c r="B35" s="51" t="s">
        <v>215</v>
      </c>
      <c r="C35" s="52">
        <v>0</v>
      </c>
      <c r="D35" s="52"/>
      <c r="E35" s="52"/>
      <c r="F35" s="52">
        <v>0</v>
      </c>
      <c r="G35" s="52">
        <v>0</v>
      </c>
      <c r="H35" s="52">
        <v>0</v>
      </c>
      <c r="I35" s="52">
        <v>0</v>
      </c>
      <c r="J35" s="53">
        <v>0</v>
      </c>
      <c r="K35" s="53">
        <f t="shared" si="6"/>
        <v>0</v>
      </c>
    </row>
    <row r="36" spans="1:11" s="50" customFormat="1" ht="15.75" customHeight="1">
      <c r="A36" s="51" t="s">
        <v>216</v>
      </c>
      <c r="B36" s="55" t="s">
        <v>217</v>
      </c>
      <c r="C36" s="48">
        <f>C37</f>
        <v>10000</v>
      </c>
      <c r="D36" s="48"/>
      <c r="E36" s="48">
        <f>E37</f>
        <v>3000</v>
      </c>
      <c r="F36" s="48">
        <f>F37</f>
        <v>3000</v>
      </c>
      <c r="G36" s="48">
        <f>G37</f>
        <v>3000</v>
      </c>
      <c r="H36" s="48">
        <f>H37</f>
        <v>1000</v>
      </c>
      <c r="I36" s="48">
        <f>I37</f>
        <v>8000</v>
      </c>
      <c r="J36" s="49">
        <f>I36</f>
        <v>8000</v>
      </c>
      <c r="K36" s="49">
        <f>J36</f>
        <v>8000</v>
      </c>
    </row>
    <row r="37" spans="1:11" s="50" customFormat="1" ht="15.75" customHeight="1">
      <c r="A37" s="51" t="s">
        <v>218</v>
      </c>
      <c r="B37" s="51" t="s">
        <v>219</v>
      </c>
      <c r="C37" s="52">
        <v>10000</v>
      </c>
      <c r="D37" s="52"/>
      <c r="E37" s="52">
        <v>3000</v>
      </c>
      <c r="F37" s="52">
        <v>3000</v>
      </c>
      <c r="G37" s="52">
        <v>3000</v>
      </c>
      <c r="H37" s="52">
        <v>1000</v>
      </c>
      <c r="I37" s="52">
        <v>8000</v>
      </c>
      <c r="J37" s="53">
        <v>8000</v>
      </c>
      <c r="K37" s="53">
        <f t="shared" ref="K37:K43" si="7">J37</f>
        <v>8000</v>
      </c>
    </row>
    <row r="38" spans="1:11" s="50" customFormat="1" ht="24.75" customHeight="1">
      <c r="A38" s="51">
        <v>2011</v>
      </c>
      <c r="B38" s="51" t="s">
        <v>220</v>
      </c>
      <c r="C38" s="52"/>
      <c r="D38" s="52"/>
      <c r="E38" s="52"/>
      <c r="F38" s="52"/>
      <c r="G38" s="52"/>
      <c r="H38" s="52"/>
      <c r="I38" s="52"/>
      <c r="J38" s="53">
        <f t="shared" ref="J38:J43" si="8">I38</f>
        <v>0</v>
      </c>
      <c r="K38" s="53">
        <f t="shared" si="7"/>
        <v>0</v>
      </c>
    </row>
    <row r="39" spans="1:11" s="50" customFormat="1" ht="15.75" customHeight="1">
      <c r="A39" s="51" t="s">
        <v>221</v>
      </c>
      <c r="B39" s="51" t="s">
        <v>222</v>
      </c>
      <c r="C39" s="52"/>
      <c r="D39" s="52"/>
      <c r="E39" s="52"/>
      <c r="F39" s="52"/>
      <c r="G39" s="52"/>
      <c r="H39" s="52"/>
      <c r="I39" s="52"/>
      <c r="J39" s="53">
        <f t="shared" si="8"/>
        <v>0</v>
      </c>
      <c r="K39" s="53">
        <f t="shared" si="7"/>
        <v>0</v>
      </c>
    </row>
    <row r="40" spans="1:11" s="50" customFormat="1" ht="15.75" customHeight="1">
      <c r="A40" s="51" t="s">
        <v>223</v>
      </c>
      <c r="B40" s="51" t="s">
        <v>224</v>
      </c>
      <c r="C40" s="52"/>
      <c r="D40" s="52"/>
      <c r="E40" s="52"/>
      <c r="F40" s="52"/>
      <c r="G40" s="52"/>
      <c r="H40" s="52"/>
      <c r="I40" s="52"/>
      <c r="J40" s="53">
        <f t="shared" si="8"/>
        <v>0</v>
      </c>
      <c r="K40" s="53">
        <f t="shared" si="7"/>
        <v>0</v>
      </c>
    </row>
    <row r="41" spans="1:11" s="50" customFormat="1" ht="15.75" customHeight="1">
      <c r="A41" s="51" t="s">
        <v>225</v>
      </c>
      <c r="B41" s="51" t="s">
        <v>226</v>
      </c>
      <c r="C41" s="48">
        <f>SUM(C42+C43+C44)</f>
        <v>59529</v>
      </c>
      <c r="D41" s="48"/>
      <c r="E41" s="48">
        <f>SUM(E42+E43+E44)</f>
        <v>35529</v>
      </c>
      <c r="F41" s="48">
        <f>SUM(F42+F43+F44)</f>
        <v>12000</v>
      </c>
      <c r="G41" s="48">
        <f>SUM(G42+G43+G44)</f>
        <v>11000</v>
      </c>
      <c r="H41" s="48">
        <f>SUM(H42+H43+H44)</f>
        <v>1000</v>
      </c>
      <c r="I41" s="48">
        <v>45000</v>
      </c>
      <c r="J41" s="49">
        <f t="shared" si="8"/>
        <v>45000</v>
      </c>
      <c r="K41" s="49">
        <f t="shared" si="7"/>
        <v>45000</v>
      </c>
    </row>
    <row r="42" spans="1:11" s="50" customFormat="1" ht="18.75" customHeight="1">
      <c r="A42" s="54">
        <v>203003</v>
      </c>
      <c r="B42" s="51" t="s">
        <v>227</v>
      </c>
      <c r="C42" s="52"/>
      <c r="D42" s="52"/>
      <c r="E42" s="52"/>
      <c r="F42" s="52"/>
      <c r="G42" s="52"/>
      <c r="H42" s="52"/>
      <c r="I42" s="52"/>
      <c r="J42" s="53">
        <f t="shared" si="8"/>
        <v>0</v>
      </c>
      <c r="K42" s="53">
        <f t="shared" si="7"/>
        <v>0</v>
      </c>
    </row>
    <row r="43" spans="1:11" s="50" customFormat="1" ht="15.75" customHeight="1">
      <c r="A43" s="54">
        <v>203009</v>
      </c>
      <c r="B43" s="51" t="s">
        <v>228</v>
      </c>
      <c r="C43" s="52">
        <v>59529</v>
      </c>
      <c r="D43" s="52"/>
      <c r="E43" s="52">
        <v>35529</v>
      </c>
      <c r="F43" s="52">
        <v>12000</v>
      </c>
      <c r="G43" s="52">
        <v>11000</v>
      </c>
      <c r="H43" s="52">
        <v>1000</v>
      </c>
      <c r="I43" s="52">
        <v>45000</v>
      </c>
      <c r="J43" s="53">
        <f t="shared" si="8"/>
        <v>45000</v>
      </c>
      <c r="K43" s="53">
        <f t="shared" si="7"/>
        <v>45000</v>
      </c>
    </row>
    <row r="44" spans="1:11" s="50" customFormat="1" ht="25.5" customHeight="1">
      <c r="A44" s="54">
        <v>203030</v>
      </c>
      <c r="B44" s="51" t="s">
        <v>209</v>
      </c>
      <c r="C44" s="52"/>
      <c r="D44" s="52"/>
      <c r="E44" s="52"/>
      <c r="F44" s="52"/>
      <c r="G44" s="52"/>
      <c r="H44" s="52"/>
      <c r="I44" s="52"/>
      <c r="J44" s="53"/>
      <c r="K44" s="53"/>
    </row>
    <row r="45" spans="1:11" s="50" customFormat="1" ht="15.75" customHeight="1">
      <c r="A45" s="54">
        <v>5940</v>
      </c>
      <c r="B45" s="51" t="s">
        <v>226</v>
      </c>
      <c r="C45" s="48">
        <v>100000</v>
      </c>
      <c r="D45" s="48"/>
      <c r="E45" s="48">
        <v>25000</v>
      </c>
      <c r="F45" s="48">
        <v>25000</v>
      </c>
      <c r="G45" s="48">
        <v>25000</v>
      </c>
      <c r="H45" s="48">
        <v>25000</v>
      </c>
      <c r="I45" s="48">
        <v>70000</v>
      </c>
      <c r="J45" s="49">
        <v>70000</v>
      </c>
      <c r="K45" s="49">
        <v>70000</v>
      </c>
    </row>
    <row r="46" spans="1:11" s="50" customFormat="1" ht="36.75" customHeight="1">
      <c r="A46" s="44">
        <v>61</v>
      </c>
      <c r="B46" s="105" t="s">
        <v>376</v>
      </c>
      <c r="C46" s="48">
        <f>C47+C48</f>
        <v>2489889</v>
      </c>
      <c r="D46" s="48"/>
      <c r="E46" s="48">
        <f>E47+E48</f>
        <v>2489889</v>
      </c>
      <c r="F46" s="48">
        <f t="shared" ref="F46:I46" si="9">F47+F48</f>
        <v>0</v>
      </c>
      <c r="G46" s="48">
        <f t="shared" si="9"/>
        <v>0</v>
      </c>
      <c r="H46" s="48">
        <f t="shared" si="9"/>
        <v>0</v>
      </c>
      <c r="I46" s="48">
        <f t="shared" si="9"/>
        <v>0</v>
      </c>
      <c r="J46" s="49"/>
      <c r="K46" s="49"/>
    </row>
    <row r="47" spans="1:11" s="50" customFormat="1" ht="15.75" customHeight="1">
      <c r="A47" s="51">
        <v>6101</v>
      </c>
      <c r="B47" s="104" t="s">
        <v>373</v>
      </c>
      <c r="C47" s="52">
        <v>2092344</v>
      </c>
      <c r="D47" s="48"/>
      <c r="E47" s="52">
        <v>2092344</v>
      </c>
      <c r="F47" s="52">
        <v>0</v>
      </c>
      <c r="G47" s="52">
        <v>0</v>
      </c>
      <c r="H47" s="52">
        <v>0</v>
      </c>
      <c r="I47" s="52">
        <v>0</v>
      </c>
      <c r="J47" s="53">
        <v>0</v>
      </c>
      <c r="K47" s="53">
        <v>0</v>
      </c>
    </row>
    <row r="48" spans="1:11" s="50" customFormat="1" ht="15.75" customHeight="1">
      <c r="A48" s="51">
        <v>6103</v>
      </c>
      <c r="B48" s="104" t="s">
        <v>372</v>
      </c>
      <c r="C48" s="52">
        <v>397545</v>
      </c>
      <c r="D48" s="48"/>
      <c r="E48" s="52">
        <v>397545</v>
      </c>
      <c r="F48" s="52">
        <v>0</v>
      </c>
      <c r="G48" s="52">
        <v>0</v>
      </c>
      <c r="H48" s="52">
        <v>0</v>
      </c>
      <c r="I48" s="52">
        <v>0</v>
      </c>
      <c r="J48" s="53">
        <v>0</v>
      </c>
      <c r="K48" s="53">
        <v>0</v>
      </c>
    </row>
    <row r="49" spans="1:12" s="50" customFormat="1" ht="15.75" customHeight="1">
      <c r="A49" s="47" t="s">
        <v>229</v>
      </c>
      <c r="B49" s="47" t="s">
        <v>230</v>
      </c>
      <c r="C49" s="48">
        <f>C50</f>
        <v>285000</v>
      </c>
      <c r="D49" s="48"/>
      <c r="E49" s="48">
        <f t="shared" ref="E49:H49" si="10">E50</f>
        <v>203000</v>
      </c>
      <c r="F49" s="48">
        <f t="shared" si="10"/>
        <v>17000</v>
      </c>
      <c r="G49" s="48">
        <f t="shared" si="10"/>
        <v>2000</v>
      </c>
      <c r="H49" s="48">
        <f t="shared" si="10"/>
        <v>63000</v>
      </c>
      <c r="I49" s="48">
        <v>0</v>
      </c>
      <c r="J49" s="49">
        <f t="shared" ref="J49:K51" si="11">I49</f>
        <v>0</v>
      </c>
      <c r="K49" s="49">
        <f t="shared" si="11"/>
        <v>0</v>
      </c>
    </row>
    <row r="50" spans="1:12" s="50" customFormat="1" ht="15.75" customHeight="1">
      <c r="A50" s="51" t="s">
        <v>231</v>
      </c>
      <c r="B50" s="51" t="s">
        <v>232</v>
      </c>
      <c r="C50" s="52">
        <v>285000</v>
      </c>
      <c r="D50" s="52"/>
      <c r="E50" s="52">
        <v>203000</v>
      </c>
      <c r="F50" s="52">
        <v>17000</v>
      </c>
      <c r="G50" s="52">
        <v>2000</v>
      </c>
      <c r="H50" s="52">
        <v>63000</v>
      </c>
      <c r="I50" s="52">
        <v>0</v>
      </c>
      <c r="J50" s="53">
        <f t="shared" si="11"/>
        <v>0</v>
      </c>
      <c r="K50" s="53">
        <f t="shared" si="11"/>
        <v>0</v>
      </c>
    </row>
    <row r="51" spans="1:12" s="50" customFormat="1" ht="15.75" customHeight="1">
      <c r="A51" s="51" t="s">
        <v>233</v>
      </c>
      <c r="B51" s="51" t="s">
        <v>234</v>
      </c>
      <c r="C51" s="52">
        <v>0</v>
      </c>
      <c r="D51" s="52"/>
      <c r="E51" s="52">
        <v>0</v>
      </c>
      <c r="F51" s="52">
        <v>0</v>
      </c>
      <c r="G51" s="52">
        <f>G53+G54</f>
        <v>0</v>
      </c>
      <c r="H51" s="52">
        <f>H53+H54</f>
        <v>0</v>
      </c>
      <c r="I51" s="52">
        <v>0</v>
      </c>
      <c r="J51" s="53">
        <f t="shared" si="11"/>
        <v>0</v>
      </c>
      <c r="K51" s="53">
        <f t="shared" si="11"/>
        <v>0</v>
      </c>
    </row>
    <row r="52" spans="1:12" s="50" customFormat="1" ht="15.75" customHeight="1">
      <c r="A52" s="54">
        <v>710101</v>
      </c>
      <c r="B52" s="51" t="s">
        <v>235</v>
      </c>
      <c r="C52" s="52">
        <v>220000</v>
      </c>
      <c r="D52" s="52"/>
      <c r="E52" s="52">
        <v>138000</v>
      </c>
      <c r="F52" s="52">
        <v>17000</v>
      </c>
      <c r="G52" s="52">
        <v>2000</v>
      </c>
      <c r="H52" s="52">
        <v>63000</v>
      </c>
      <c r="I52" s="52"/>
      <c r="J52" s="53"/>
      <c r="K52" s="53"/>
    </row>
    <row r="53" spans="1:12" s="50" customFormat="1" ht="26.25" customHeight="1">
      <c r="A53" s="54" t="s">
        <v>236</v>
      </c>
      <c r="B53" s="51" t="s">
        <v>237</v>
      </c>
      <c r="C53" s="52"/>
      <c r="D53" s="52"/>
      <c r="E53" s="52"/>
      <c r="F53" s="52"/>
      <c r="G53" s="52"/>
      <c r="H53" s="52"/>
      <c r="I53" s="52">
        <f>C53</f>
        <v>0</v>
      </c>
      <c r="J53" s="53">
        <f>I53</f>
        <v>0</v>
      </c>
      <c r="K53" s="53">
        <f>J53</f>
        <v>0</v>
      </c>
    </row>
    <row r="54" spans="1:12" s="50" customFormat="1" ht="24" customHeight="1">
      <c r="A54" s="54" t="s">
        <v>238</v>
      </c>
      <c r="B54" s="51" t="s">
        <v>239</v>
      </c>
      <c r="C54" s="52">
        <v>65000</v>
      </c>
      <c r="D54" s="52"/>
      <c r="E54" s="52">
        <v>65000</v>
      </c>
      <c r="F54" s="52">
        <v>0</v>
      </c>
      <c r="G54" s="52">
        <v>0</v>
      </c>
      <c r="H54" s="52">
        <v>0</v>
      </c>
      <c r="I54" s="52">
        <v>0</v>
      </c>
      <c r="J54" s="53">
        <v>0</v>
      </c>
      <c r="K54" s="53">
        <f>J54</f>
        <v>0</v>
      </c>
    </row>
    <row r="55" spans="1:12" s="50" customFormat="1" ht="30" customHeight="1">
      <c r="A55" s="51">
        <v>850000</v>
      </c>
      <c r="B55" s="51" t="s">
        <v>240</v>
      </c>
      <c r="C55" s="52">
        <v>-500</v>
      </c>
      <c r="D55" s="52"/>
      <c r="E55" s="52">
        <v>-500</v>
      </c>
      <c r="F55" s="52">
        <v>0</v>
      </c>
      <c r="G55" s="52">
        <v>0</v>
      </c>
      <c r="H55" s="52">
        <v>0</v>
      </c>
      <c r="I55" s="52">
        <v>0</v>
      </c>
      <c r="J55" s="53">
        <v>0</v>
      </c>
      <c r="K55" s="53">
        <v>0</v>
      </c>
    </row>
    <row r="56" spans="1:12" s="56" customFormat="1" ht="12">
      <c r="A56" s="44" t="s">
        <v>241</v>
      </c>
      <c r="B56" s="44" t="s">
        <v>242</v>
      </c>
      <c r="C56" s="45">
        <f>C57</f>
        <v>452996</v>
      </c>
      <c r="D56" s="45"/>
      <c r="E56" s="45">
        <f t="shared" ref="E56:K56" si="12">E57</f>
        <v>268149</v>
      </c>
      <c r="F56" s="45">
        <f t="shared" si="12"/>
        <v>60949</v>
      </c>
      <c r="G56" s="45">
        <f t="shared" si="12"/>
        <v>62949</v>
      </c>
      <c r="H56" s="45">
        <f t="shared" si="12"/>
        <v>60949</v>
      </c>
      <c r="I56" s="45">
        <f t="shared" si="12"/>
        <v>331000</v>
      </c>
      <c r="J56" s="45">
        <f t="shared" si="12"/>
        <v>331000</v>
      </c>
      <c r="K56" s="45">
        <f t="shared" si="12"/>
        <v>331000</v>
      </c>
    </row>
    <row r="57" spans="1:12">
      <c r="A57" s="47" t="s">
        <v>169</v>
      </c>
      <c r="B57" s="47" t="s">
        <v>170</v>
      </c>
      <c r="C57" s="48">
        <f>C58+C71+C86</f>
        <v>452996</v>
      </c>
      <c r="D57" s="48"/>
      <c r="E57" s="48">
        <f>E58+E71+E86</f>
        <v>268149</v>
      </c>
      <c r="F57" s="48">
        <f t="shared" ref="F57:K57" si="13">F58+F71</f>
        <v>60949</v>
      </c>
      <c r="G57" s="48">
        <f t="shared" si="13"/>
        <v>62949</v>
      </c>
      <c r="H57" s="48">
        <f t="shared" si="13"/>
        <v>60949</v>
      </c>
      <c r="I57" s="48">
        <f t="shared" si="13"/>
        <v>331000</v>
      </c>
      <c r="J57" s="48">
        <f t="shared" si="13"/>
        <v>331000</v>
      </c>
      <c r="K57" s="48">
        <f t="shared" si="13"/>
        <v>331000</v>
      </c>
    </row>
    <row r="58" spans="1:12">
      <c r="A58" s="47" t="s">
        <v>171</v>
      </c>
      <c r="B58" s="47" t="s">
        <v>172</v>
      </c>
      <c r="C58" s="48">
        <f>C59+C62+C64</f>
        <v>228996</v>
      </c>
      <c r="D58" s="48"/>
      <c r="E58" s="48">
        <f>E59+E62+E64</f>
        <v>60149</v>
      </c>
      <c r="F58" s="48">
        <f>F59+F64</f>
        <v>55949</v>
      </c>
      <c r="G58" s="48">
        <f>G59+G64</f>
        <v>56949</v>
      </c>
      <c r="H58" s="48">
        <f>H59+H64</f>
        <v>55949</v>
      </c>
      <c r="I58" s="48">
        <f t="shared" ref="I58:K58" si="14">I59+I62+I64</f>
        <v>306000</v>
      </c>
      <c r="J58" s="48">
        <f t="shared" si="14"/>
        <v>306000</v>
      </c>
      <c r="K58" s="48">
        <f t="shared" si="14"/>
        <v>306000</v>
      </c>
      <c r="L58" s="80"/>
    </row>
    <row r="59" spans="1:12">
      <c r="A59" s="51" t="s">
        <v>173</v>
      </c>
      <c r="B59" s="51" t="s">
        <v>174</v>
      </c>
      <c r="C59" s="52">
        <f>C60+C61</f>
        <v>219796</v>
      </c>
      <c r="D59" s="52"/>
      <c r="E59" s="52">
        <f>E60+E61</f>
        <v>54949</v>
      </c>
      <c r="F59" s="52">
        <f>F60+F61</f>
        <v>54949</v>
      </c>
      <c r="G59" s="52">
        <f>G60+G61</f>
        <v>54949</v>
      </c>
      <c r="H59" s="52">
        <f>H60+H61</f>
        <v>54949</v>
      </c>
      <c r="I59" s="48">
        <f t="shared" ref="I59:K59" si="15">I60+I63+I65</f>
        <v>300000</v>
      </c>
      <c r="J59" s="48">
        <f t="shared" si="15"/>
        <v>300000</v>
      </c>
      <c r="K59" s="48">
        <f t="shared" si="15"/>
        <v>300000</v>
      </c>
      <c r="L59" s="65"/>
    </row>
    <row r="60" spans="1:12">
      <c r="A60" s="51" t="s">
        <v>175</v>
      </c>
      <c r="B60" s="51" t="s">
        <v>176</v>
      </c>
      <c r="C60" s="52">
        <v>219796</v>
      </c>
      <c r="D60" s="52"/>
      <c r="E60" s="52">
        <v>54949</v>
      </c>
      <c r="F60" s="52">
        <v>54949</v>
      </c>
      <c r="G60" s="52">
        <v>54949</v>
      </c>
      <c r="H60" s="52">
        <v>54949</v>
      </c>
      <c r="I60" s="52">
        <v>300000</v>
      </c>
      <c r="J60" s="53">
        <f t="shared" ref="J60:K64" si="16">I60</f>
        <v>300000</v>
      </c>
      <c r="K60" s="53">
        <f t="shared" si="16"/>
        <v>300000</v>
      </c>
    </row>
    <row r="61" spans="1:12" ht="24">
      <c r="A61" s="51" t="s">
        <v>177</v>
      </c>
      <c r="B61" s="51" t="s">
        <v>178</v>
      </c>
      <c r="C61" s="52">
        <v>0</v>
      </c>
      <c r="D61" s="52"/>
      <c r="E61" s="52">
        <v>0</v>
      </c>
      <c r="F61" s="52">
        <v>0</v>
      </c>
      <c r="G61" s="52">
        <v>0</v>
      </c>
      <c r="H61" s="52">
        <v>0</v>
      </c>
      <c r="I61" s="52">
        <f>C61</f>
        <v>0</v>
      </c>
      <c r="J61" s="53">
        <f t="shared" si="16"/>
        <v>0</v>
      </c>
      <c r="K61" s="53">
        <f t="shared" si="16"/>
        <v>0</v>
      </c>
    </row>
    <row r="62" spans="1:12">
      <c r="A62" s="54">
        <v>1002</v>
      </c>
      <c r="B62" s="51" t="s">
        <v>359</v>
      </c>
      <c r="C62" s="52">
        <f>C63</f>
        <v>3200</v>
      </c>
      <c r="D62" s="52"/>
      <c r="E62" s="52">
        <f>E63</f>
        <v>3200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  <c r="K62" s="53">
        <v>0</v>
      </c>
    </row>
    <row r="63" spans="1:12">
      <c r="A63" s="54">
        <v>100206</v>
      </c>
      <c r="B63" s="51" t="s">
        <v>360</v>
      </c>
      <c r="C63" s="52">
        <v>3200</v>
      </c>
      <c r="D63" s="52"/>
      <c r="E63" s="52">
        <v>3200</v>
      </c>
      <c r="F63" s="52">
        <v>0</v>
      </c>
      <c r="G63" s="52">
        <v>0</v>
      </c>
      <c r="H63" s="52">
        <v>0</v>
      </c>
      <c r="I63" s="52">
        <v>0</v>
      </c>
      <c r="J63" s="53">
        <v>0</v>
      </c>
      <c r="K63" s="53">
        <v>0</v>
      </c>
    </row>
    <row r="64" spans="1:12">
      <c r="A64" s="51" t="s">
        <v>179</v>
      </c>
      <c r="B64" s="51" t="s">
        <v>180</v>
      </c>
      <c r="C64" s="52">
        <f>C70</f>
        <v>6000</v>
      </c>
      <c r="D64" s="52"/>
      <c r="E64" s="52">
        <f>E70</f>
        <v>2000</v>
      </c>
      <c r="F64" s="52">
        <f>F70</f>
        <v>1000</v>
      </c>
      <c r="G64" s="52">
        <f>G70</f>
        <v>2000</v>
      </c>
      <c r="H64" s="52">
        <f>H70</f>
        <v>1000</v>
      </c>
      <c r="I64" s="52">
        <f>C64</f>
        <v>6000</v>
      </c>
      <c r="J64" s="53">
        <f t="shared" si="16"/>
        <v>6000</v>
      </c>
      <c r="K64" s="53">
        <f t="shared" si="16"/>
        <v>6000</v>
      </c>
    </row>
    <row r="65" spans="1:11">
      <c r="A65" s="51" t="s">
        <v>181</v>
      </c>
      <c r="B65" s="51" t="s">
        <v>182</v>
      </c>
      <c r="C65" s="52"/>
      <c r="D65" s="52"/>
      <c r="E65" s="52"/>
      <c r="F65" s="52"/>
      <c r="G65" s="52"/>
      <c r="H65" s="52"/>
      <c r="I65" s="52"/>
      <c r="J65" s="53"/>
      <c r="K65" s="53"/>
    </row>
    <row r="66" spans="1:11">
      <c r="A66" s="51" t="s">
        <v>183</v>
      </c>
      <c r="B66" s="51" t="s">
        <v>184</v>
      </c>
      <c r="C66" s="52"/>
      <c r="D66" s="52"/>
      <c r="E66" s="52"/>
      <c r="F66" s="52"/>
      <c r="G66" s="52"/>
      <c r="H66" s="52"/>
      <c r="I66" s="52"/>
      <c r="J66" s="53"/>
      <c r="K66" s="53"/>
    </row>
    <row r="67" spans="1:11" ht="24">
      <c r="A67" s="51" t="s">
        <v>185</v>
      </c>
      <c r="B67" s="51" t="s">
        <v>186</v>
      </c>
      <c r="C67" s="52"/>
      <c r="D67" s="52"/>
      <c r="E67" s="52"/>
      <c r="F67" s="52"/>
      <c r="G67" s="52"/>
      <c r="H67" s="52"/>
      <c r="I67" s="52"/>
      <c r="J67" s="53"/>
      <c r="K67" s="53"/>
    </row>
    <row r="68" spans="1:11" ht="24">
      <c r="A68" s="51" t="s">
        <v>187</v>
      </c>
      <c r="B68" s="51" t="s">
        <v>188</v>
      </c>
      <c r="C68" s="52"/>
      <c r="D68" s="52"/>
      <c r="E68" s="52"/>
      <c r="F68" s="52"/>
      <c r="G68" s="52"/>
      <c r="H68" s="52"/>
      <c r="I68" s="52"/>
      <c r="J68" s="53"/>
      <c r="K68" s="53"/>
    </row>
    <row r="69" spans="1:11">
      <c r="A69" s="51" t="s">
        <v>189</v>
      </c>
      <c r="B69" s="51" t="s">
        <v>190</v>
      </c>
      <c r="C69" s="52"/>
      <c r="D69" s="52"/>
      <c r="E69" s="52"/>
      <c r="F69" s="52"/>
      <c r="G69" s="52"/>
      <c r="H69" s="52"/>
      <c r="I69" s="52"/>
      <c r="J69" s="53"/>
      <c r="K69" s="53"/>
    </row>
    <row r="70" spans="1:11">
      <c r="A70" s="51">
        <v>100307</v>
      </c>
      <c r="B70" s="51" t="s">
        <v>243</v>
      </c>
      <c r="C70" s="52">
        <v>6000</v>
      </c>
      <c r="D70" s="52"/>
      <c r="E70" s="52">
        <v>2000</v>
      </c>
      <c r="F70" s="52">
        <v>1000</v>
      </c>
      <c r="G70" s="52">
        <v>2000</v>
      </c>
      <c r="H70" s="52">
        <v>1000</v>
      </c>
      <c r="I70" s="52">
        <v>0</v>
      </c>
      <c r="J70" s="53">
        <v>0</v>
      </c>
      <c r="K70" s="53">
        <v>0</v>
      </c>
    </row>
    <row r="71" spans="1:11">
      <c r="A71" s="47" t="s">
        <v>192</v>
      </c>
      <c r="B71" s="47" t="s">
        <v>193</v>
      </c>
      <c r="C71" s="48">
        <f>C72+C80+C81+C83+C85</f>
        <v>24000</v>
      </c>
      <c r="D71" s="48"/>
      <c r="E71" s="48">
        <f t="shared" ref="E71:K71" si="17">E72+E80+E81+E83+E85</f>
        <v>8000</v>
      </c>
      <c r="F71" s="48">
        <f t="shared" si="17"/>
        <v>5000</v>
      </c>
      <c r="G71" s="48">
        <f t="shared" si="17"/>
        <v>6000</v>
      </c>
      <c r="H71" s="48">
        <f t="shared" si="17"/>
        <v>5000</v>
      </c>
      <c r="I71" s="48">
        <f t="shared" si="17"/>
        <v>25000</v>
      </c>
      <c r="J71" s="48">
        <f t="shared" si="17"/>
        <v>25000</v>
      </c>
      <c r="K71" s="48">
        <f t="shared" si="17"/>
        <v>25000</v>
      </c>
    </row>
    <row r="72" spans="1:11">
      <c r="A72" s="51" t="s">
        <v>194</v>
      </c>
      <c r="B72" s="51" t="s">
        <v>195</v>
      </c>
      <c r="C72" s="48">
        <f>C73+C74+C75+C76+C77+C78+C79+C81+C80</f>
        <v>20000</v>
      </c>
      <c r="D72" s="48"/>
      <c r="E72" s="48">
        <f>E73+E74+E75+E76+E77+E78+E79+E81+E80</f>
        <v>7000</v>
      </c>
      <c r="F72" s="48">
        <f>F73+F74+F75+F76+F77+F78+F79+F81+F80</f>
        <v>4000</v>
      </c>
      <c r="G72" s="48">
        <f>G73+G74+G75+G76+G77+G78+G79+G81+G80</f>
        <v>5000</v>
      </c>
      <c r="H72" s="48">
        <f>H73+H74+H75+H76+H77+H78+H79+H81+H80</f>
        <v>4000</v>
      </c>
      <c r="I72" s="48">
        <f>I73+I74+I75+I76+I77+I79+I78</f>
        <v>20000</v>
      </c>
      <c r="J72" s="48">
        <f>J73+J74+J75+J76+J77+J79+J78</f>
        <v>20000</v>
      </c>
      <c r="K72" s="48">
        <f>K73+K74+K75+K76+K77+K79+K78</f>
        <v>20000</v>
      </c>
    </row>
    <row r="73" spans="1:11">
      <c r="A73" s="54" t="s">
        <v>196</v>
      </c>
      <c r="B73" s="51" t="s">
        <v>197</v>
      </c>
      <c r="C73" s="52">
        <v>4000</v>
      </c>
      <c r="D73" s="52"/>
      <c r="E73" s="52">
        <v>1000</v>
      </c>
      <c r="F73" s="52">
        <v>1000</v>
      </c>
      <c r="G73" s="52">
        <v>1000</v>
      </c>
      <c r="H73" s="52">
        <v>1000</v>
      </c>
      <c r="I73" s="52">
        <f>C73</f>
        <v>4000</v>
      </c>
      <c r="J73" s="53">
        <f>I73</f>
        <v>4000</v>
      </c>
      <c r="K73" s="53">
        <f>J73</f>
        <v>4000</v>
      </c>
    </row>
    <row r="74" spans="1:11">
      <c r="A74" s="54" t="s">
        <v>198</v>
      </c>
      <c r="B74" s="51" t="s">
        <v>199</v>
      </c>
      <c r="C74" s="52"/>
      <c r="D74" s="52"/>
      <c r="E74" s="52"/>
      <c r="F74" s="52"/>
      <c r="G74" s="52"/>
      <c r="H74" s="52"/>
      <c r="I74" s="52"/>
      <c r="J74" s="53"/>
      <c r="K74" s="53"/>
    </row>
    <row r="75" spans="1:11">
      <c r="A75" s="54" t="s">
        <v>200</v>
      </c>
      <c r="B75" s="51" t="s">
        <v>201</v>
      </c>
      <c r="C75" s="52">
        <v>4000</v>
      </c>
      <c r="D75" s="52"/>
      <c r="E75" s="52">
        <v>1000</v>
      </c>
      <c r="F75" s="52">
        <v>1000</v>
      </c>
      <c r="G75" s="52">
        <v>1000</v>
      </c>
      <c r="H75" s="52">
        <v>1000</v>
      </c>
      <c r="I75" s="52">
        <f>C75</f>
        <v>4000</v>
      </c>
      <c r="J75" s="53">
        <f t="shared" ref="J75:K77" si="18">I75</f>
        <v>4000</v>
      </c>
      <c r="K75" s="53">
        <f t="shared" si="18"/>
        <v>4000</v>
      </c>
    </row>
    <row r="76" spans="1:11">
      <c r="A76" s="54">
        <v>200104</v>
      </c>
      <c r="B76" s="51" t="s">
        <v>244</v>
      </c>
      <c r="C76" s="52">
        <v>2000</v>
      </c>
      <c r="D76" s="52"/>
      <c r="E76" s="52">
        <v>1000</v>
      </c>
      <c r="F76" s="52">
        <v>0</v>
      </c>
      <c r="G76" s="52">
        <v>1000</v>
      </c>
      <c r="H76" s="52">
        <v>0</v>
      </c>
      <c r="I76" s="52">
        <f>C76</f>
        <v>2000</v>
      </c>
      <c r="J76" s="53">
        <f t="shared" si="18"/>
        <v>2000</v>
      </c>
      <c r="K76" s="53">
        <f t="shared" si="18"/>
        <v>2000</v>
      </c>
    </row>
    <row r="77" spans="1:11">
      <c r="A77" s="54" t="s">
        <v>205</v>
      </c>
      <c r="B77" s="51" t="s">
        <v>206</v>
      </c>
      <c r="C77" s="52">
        <v>8000</v>
      </c>
      <c r="D77" s="52"/>
      <c r="E77" s="52">
        <v>2000</v>
      </c>
      <c r="F77" s="52">
        <v>2000</v>
      </c>
      <c r="G77" s="52">
        <v>2000</v>
      </c>
      <c r="H77" s="52">
        <v>2000</v>
      </c>
      <c r="I77" s="52">
        <v>10000</v>
      </c>
      <c r="J77" s="53">
        <f t="shared" si="18"/>
        <v>10000</v>
      </c>
      <c r="K77" s="53">
        <f t="shared" si="18"/>
        <v>10000</v>
      </c>
    </row>
    <row r="78" spans="1:11" ht="24">
      <c r="A78" s="54">
        <v>200109</v>
      </c>
      <c r="B78" s="51" t="s">
        <v>207</v>
      </c>
      <c r="C78" s="52"/>
      <c r="D78" s="52"/>
      <c r="E78" s="52"/>
      <c r="F78" s="52"/>
      <c r="G78" s="52"/>
      <c r="H78" s="52"/>
      <c r="I78" s="52"/>
      <c r="J78" s="53"/>
      <c r="K78" s="53"/>
    </row>
    <row r="79" spans="1:11" ht="24">
      <c r="A79" s="54" t="s">
        <v>208</v>
      </c>
      <c r="B79" s="51" t="s">
        <v>209</v>
      </c>
      <c r="C79" s="52">
        <v>2000</v>
      </c>
      <c r="D79" s="52"/>
      <c r="E79" s="52">
        <v>2000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  <c r="K79" s="53">
        <f>J79</f>
        <v>0</v>
      </c>
    </row>
    <row r="80" spans="1:11">
      <c r="A80" s="51" t="s">
        <v>210</v>
      </c>
      <c r="B80" s="51" t="s">
        <v>211</v>
      </c>
      <c r="C80" s="52"/>
      <c r="D80" s="52"/>
      <c r="E80" s="52"/>
      <c r="F80" s="52"/>
      <c r="G80" s="52"/>
      <c r="H80" s="52"/>
      <c r="I80" s="52"/>
      <c r="J80" s="53"/>
      <c r="K80" s="53"/>
    </row>
    <row r="81" spans="1:11">
      <c r="A81" s="51" t="s">
        <v>212</v>
      </c>
      <c r="B81" s="51" t="s">
        <v>213</v>
      </c>
      <c r="C81" s="52"/>
      <c r="D81" s="52"/>
      <c r="E81" s="52"/>
      <c r="F81" s="52"/>
      <c r="G81" s="52"/>
      <c r="H81" s="52"/>
      <c r="I81" s="52"/>
      <c r="J81" s="53"/>
      <c r="K81" s="53"/>
    </row>
    <row r="82" spans="1:11">
      <c r="A82" s="51" t="s">
        <v>214</v>
      </c>
      <c r="B82" s="51" t="s">
        <v>215</v>
      </c>
      <c r="C82" s="52"/>
      <c r="D82" s="52"/>
      <c r="E82" s="52"/>
      <c r="F82" s="52"/>
      <c r="G82" s="52"/>
      <c r="H82" s="52"/>
      <c r="I82" s="52"/>
      <c r="J82" s="53"/>
      <c r="K82" s="53"/>
    </row>
    <row r="83" spans="1:11">
      <c r="A83" s="51" t="s">
        <v>216</v>
      </c>
      <c r="B83" s="51" t="s">
        <v>245</v>
      </c>
      <c r="C83" s="48">
        <f>C84</f>
        <v>4000</v>
      </c>
      <c r="D83" s="48"/>
      <c r="E83" s="48">
        <f>E84</f>
        <v>1000</v>
      </c>
      <c r="F83" s="48">
        <f>F84</f>
        <v>1000</v>
      </c>
      <c r="G83" s="48">
        <f>G84</f>
        <v>1000</v>
      </c>
      <c r="H83" s="48">
        <f>H84</f>
        <v>1000</v>
      </c>
      <c r="I83" s="48">
        <f t="shared" ref="I83:K83" si="19">I84</f>
        <v>5000</v>
      </c>
      <c r="J83" s="48">
        <f t="shared" si="19"/>
        <v>5000</v>
      </c>
      <c r="K83" s="48">
        <f t="shared" si="19"/>
        <v>5000</v>
      </c>
    </row>
    <row r="84" spans="1:11">
      <c r="A84" s="51" t="s">
        <v>218</v>
      </c>
      <c r="B84" s="51" t="s">
        <v>219</v>
      </c>
      <c r="C84" s="52">
        <v>4000</v>
      </c>
      <c r="D84" s="52"/>
      <c r="E84" s="52">
        <v>1000</v>
      </c>
      <c r="F84" s="52">
        <v>1000</v>
      </c>
      <c r="G84" s="52">
        <v>1000</v>
      </c>
      <c r="H84" s="52">
        <v>1000</v>
      </c>
      <c r="I84" s="52">
        <v>5000</v>
      </c>
      <c r="J84" s="53">
        <f>I84</f>
        <v>5000</v>
      </c>
      <c r="K84" s="53">
        <f>J84</f>
        <v>5000</v>
      </c>
    </row>
    <row r="85" spans="1:11">
      <c r="A85" s="51" t="s">
        <v>223</v>
      </c>
      <c r="B85" s="51" t="s">
        <v>224</v>
      </c>
      <c r="C85" s="52"/>
      <c r="D85" s="52"/>
      <c r="E85" s="52"/>
      <c r="F85" s="52"/>
      <c r="G85" s="52"/>
      <c r="H85" s="52"/>
      <c r="I85" s="52"/>
      <c r="J85" s="53"/>
      <c r="K85" s="53"/>
    </row>
    <row r="86" spans="1:11">
      <c r="A86" s="51">
        <v>5004</v>
      </c>
      <c r="B86" s="51" t="s">
        <v>246</v>
      </c>
      <c r="C86" s="52">
        <v>200000</v>
      </c>
      <c r="D86" s="52"/>
      <c r="E86" s="52">
        <v>200000</v>
      </c>
      <c r="F86" s="52">
        <v>0</v>
      </c>
      <c r="G86" s="52">
        <v>0</v>
      </c>
      <c r="H86" s="52">
        <v>0</v>
      </c>
      <c r="I86" s="52">
        <v>0</v>
      </c>
      <c r="J86" s="53">
        <v>0</v>
      </c>
      <c r="K86" s="53">
        <v>0</v>
      </c>
    </row>
    <row r="87" spans="1:11">
      <c r="A87" s="51"/>
      <c r="B87" s="55" t="s">
        <v>247</v>
      </c>
      <c r="C87" s="52">
        <f>C88+C90</f>
        <v>485350</v>
      </c>
      <c r="D87" s="52"/>
      <c r="E87" s="52">
        <f>E88+E90</f>
        <v>277350</v>
      </c>
      <c r="F87" s="52">
        <f>F88+F90</f>
        <v>79000</v>
      </c>
      <c r="G87" s="52">
        <f>G88+G90</f>
        <v>68000</v>
      </c>
      <c r="H87" s="52">
        <f>H88+H90</f>
        <v>61000</v>
      </c>
      <c r="I87" s="52">
        <v>0</v>
      </c>
      <c r="J87" s="52">
        <v>0</v>
      </c>
      <c r="K87" s="52">
        <v>0</v>
      </c>
    </row>
    <row r="88" spans="1:11" ht="24">
      <c r="A88" s="51">
        <v>540210</v>
      </c>
      <c r="B88" s="51" t="s">
        <v>248</v>
      </c>
      <c r="C88" s="52">
        <v>285350</v>
      </c>
      <c r="D88" s="52"/>
      <c r="E88" s="57">
        <v>77350</v>
      </c>
      <c r="F88" s="57">
        <v>79000</v>
      </c>
      <c r="G88" s="57">
        <v>68000</v>
      </c>
      <c r="H88" s="57">
        <v>61000</v>
      </c>
      <c r="I88" s="52">
        <v>0</v>
      </c>
      <c r="J88" s="52">
        <v>0</v>
      </c>
      <c r="K88" s="52">
        <v>0</v>
      </c>
    </row>
    <row r="89" spans="1:11" s="50" customFormat="1" ht="16.5" customHeight="1">
      <c r="A89" s="51">
        <v>540250</v>
      </c>
      <c r="B89" s="51" t="s">
        <v>242</v>
      </c>
      <c r="C89" s="52"/>
      <c r="D89" s="52"/>
      <c r="E89" s="52"/>
      <c r="F89" s="52"/>
      <c r="G89" s="52"/>
      <c r="H89" s="52"/>
      <c r="I89" s="52"/>
      <c r="J89" s="52"/>
      <c r="K89" s="52"/>
    </row>
    <row r="90" spans="1:11" s="50" customFormat="1" ht="28.5" customHeight="1">
      <c r="A90" s="51">
        <v>540205</v>
      </c>
      <c r="B90" s="51" t="s">
        <v>246</v>
      </c>
      <c r="C90" s="52">
        <v>200000</v>
      </c>
      <c r="D90" s="52"/>
      <c r="E90" s="52">
        <v>200000</v>
      </c>
      <c r="F90" s="52"/>
      <c r="G90" s="52"/>
      <c r="H90" s="52"/>
      <c r="I90" s="52"/>
      <c r="J90" s="53"/>
      <c r="K90" s="53"/>
    </row>
    <row r="91" spans="1:11" s="46" customFormat="1" ht="15" customHeight="1">
      <c r="A91" s="44" t="s">
        <v>249</v>
      </c>
      <c r="B91" s="44" t="s">
        <v>250</v>
      </c>
      <c r="C91" s="45">
        <f>C92</f>
        <v>0</v>
      </c>
      <c r="D91" s="45"/>
      <c r="E91" s="45">
        <f t="shared" ref="E91:H94" si="20">E92</f>
        <v>0</v>
      </c>
      <c r="F91" s="45">
        <f t="shared" si="20"/>
        <v>0</v>
      </c>
      <c r="G91" s="45">
        <f t="shared" si="20"/>
        <v>0</v>
      </c>
      <c r="H91" s="45">
        <f t="shared" si="20"/>
        <v>0</v>
      </c>
      <c r="I91" s="45">
        <v>0</v>
      </c>
      <c r="J91" s="41">
        <v>0</v>
      </c>
      <c r="K91" s="41">
        <f>J91</f>
        <v>0</v>
      </c>
    </row>
    <row r="92" spans="1:11" s="50" customFormat="1" ht="15" customHeight="1">
      <c r="A92" s="47" t="s">
        <v>169</v>
      </c>
      <c r="B92" s="47" t="s">
        <v>170</v>
      </c>
      <c r="C92" s="48">
        <f>C93</f>
        <v>0</v>
      </c>
      <c r="D92" s="48"/>
      <c r="E92" s="48">
        <f t="shared" si="20"/>
        <v>0</v>
      </c>
      <c r="F92" s="48">
        <f t="shared" si="20"/>
        <v>0</v>
      </c>
      <c r="G92" s="48">
        <f t="shared" si="20"/>
        <v>0</v>
      </c>
      <c r="H92" s="48">
        <f t="shared" si="20"/>
        <v>0</v>
      </c>
      <c r="I92" s="48">
        <v>0</v>
      </c>
      <c r="J92" s="49">
        <v>0</v>
      </c>
      <c r="K92" s="49">
        <v>0</v>
      </c>
    </row>
    <row r="93" spans="1:11" s="50" customFormat="1" ht="15" customHeight="1">
      <c r="A93" s="47" t="s">
        <v>251</v>
      </c>
      <c r="B93" s="47" t="s">
        <v>252</v>
      </c>
      <c r="C93" s="48">
        <f>C94+C96</f>
        <v>0</v>
      </c>
      <c r="D93" s="48"/>
      <c r="E93" s="48">
        <f>E94+E96</f>
        <v>0</v>
      </c>
      <c r="F93" s="48">
        <f t="shared" si="20"/>
        <v>0</v>
      </c>
      <c r="G93" s="48">
        <f t="shared" si="20"/>
        <v>0</v>
      </c>
      <c r="H93" s="48">
        <f t="shared" si="20"/>
        <v>0</v>
      </c>
      <c r="I93" s="48">
        <v>0</v>
      </c>
      <c r="J93" s="49">
        <v>0</v>
      </c>
      <c r="K93" s="49">
        <v>0</v>
      </c>
    </row>
    <row r="94" spans="1:11" s="50" customFormat="1" ht="25.5" customHeight="1">
      <c r="A94" s="51">
        <v>3001</v>
      </c>
      <c r="B94" s="51" t="s">
        <v>253</v>
      </c>
      <c r="C94" s="52">
        <f>C95</f>
        <v>0</v>
      </c>
      <c r="D94" s="52"/>
      <c r="E94" s="52">
        <f>E95</f>
        <v>0</v>
      </c>
      <c r="F94" s="52">
        <f t="shared" si="20"/>
        <v>0</v>
      </c>
      <c r="G94" s="52">
        <f t="shared" si="20"/>
        <v>0</v>
      </c>
      <c r="H94" s="52">
        <f t="shared" si="20"/>
        <v>0</v>
      </c>
      <c r="I94" s="52">
        <v>0</v>
      </c>
      <c r="J94" s="53">
        <v>0</v>
      </c>
      <c r="K94" s="53">
        <v>0</v>
      </c>
    </row>
    <row r="95" spans="1:11" s="50" customFormat="1" ht="28.5" customHeight="1">
      <c r="A95" s="51">
        <v>300101</v>
      </c>
      <c r="B95" s="51" t="s">
        <v>254</v>
      </c>
      <c r="C95" s="52">
        <v>0</v>
      </c>
      <c r="D95" s="52"/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53">
        <v>0</v>
      </c>
    </row>
    <row r="96" spans="1:11" s="50" customFormat="1" ht="15" customHeight="1">
      <c r="A96" s="51">
        <v>300303</v>
      </c>
      <c r="B96" s="51" t="s">
        <v>255</v>
      </c>
      <c r="C96" s="52"/>
      <c r="D96" s="52"/>
      <c r="E96" s="52"/>
      <c r="F96" s="52"/>
      <c r="G96" s="52"/>
      <c r="H96" s="52"/>
      <c r="I96" s="52"/>
      <c r="J96" s="53"/>
      <c r="K96" s="53"/>
    </row>
    <row r="97" spans="1:11" s="46" customFormat="1" ht="12">
      <c r="A97" s="44" t="s">
        <v>256</v>
      </c>
      <c r="B97" s="44" t="s">
        <v>257</v>
      </c>
      <c r="C97" s="45">
        <f>C98+C177+C234</f>
        <v>9793207</v>
      </c>
      <c r="D97" s="45"/>
      <c r="E97" s="45">
        <f>E98+E177+E234</f>
        <v>5076897</v>
      </c>
      <c r="F97" s="45">
        <f>F98+F177+F234</f>
        <v>1952410</v>
      </c>
      <c r="G97" s="45">
        <f>G98+G177+G234</f>
        <v>1764360</v>
      </c>
      <c r="H97" s="45">
        <f>H98+H177+H234</f>
        <v>999540</v>
      </c>
      <c r="I97" s="45">
        <v>1979986</v>
      </c>
      <c r="J97" s="45">
        <f>J98+J177+J234</f>
        <v>2676750</v>
      </c>
      <c r="K97" s="45">
        <f>K98+K177+K234</f>
        <v>2697300</v>
      </c>
    </row>
    <row r="98" spans="1:11" s="46" customFormat="1" ht="15" customHeight="1">
      <c r="A98" s="44" t="s">
        <v>258</v>
      </c>
      <c r="B98" s="79" t="s">
        <v>259</v>
      </c>
      <c r="C98" s="45">
        <f>C99+C127+C132+C136</f>
        <v>5620989</v>
      </c>
      <c r="D98" s="45"/>
      <c r="E98" s="45">
        <f t="shared" ref="E98:K98" si="21">E99+E127+E132+E136</f>
        <v>2730699</v>
      </c>
      <c r="F98" s="45">
        <f t="shared" si="21"/>
        <v>1239070</v>
      </c>
      <c r="G98" s="45">
        <f t="shared" si="21"/>
        <v>1166020</v>
      </c>
      <c r="H98" s="45">
        <f t="shared" si="21"/>
        <v>485200</v>
      </c>
      <c r="I98" s="45">
        <f t="shared" si="21"/>
        <v>770200</v>
      </c>
      <c r="J98" s="45">
        <f t="shared" si="21"/>
        <v>792750</v>
      </c>
      <c r="K98" s="45">
        <f t="shared" si="21"/>
        <v>813300</v>
      </c>
    </row>
    <row r="99" spans="1:11" s="50" customFormat="1" ht="15" customHeight="1">
      <c r="A99" s="47" t="s">
        <v>169</v>
      </c>
      <c r="B99" s="47" t="s">
        <v>170</v>
      </c>
      <c r="C99" s="48">
        <f>C100+C120+C121+C125</f>
        <v>831800</v>
      </c>
      <c r="D99" s="48"/>
      <c r="E99" s="48">
        <f t="shared" ref="E99:K99" si="22">E100+E120+E121+E125</f>
        <v>241510</v>
      </c>
      <c r="F99" s="48">
        <f t="shared" si="22"/>
        <v>239070</v>
      </c>
      <c r="G99" s="48">
        <f t="shared" si="22"/>
        <v>166020</v>
      </c>
      <c r="H99" s="48">
        <f t="shared" si="22"/>
        <v>185200</v>
      </c>
      <c r="I99" s="48">
        <f t="shared" si="22"/>
        <v>770200</v>
      </c>
      <c r="J99" s="48">
        <f t="shared" si="22"/>
        <v>792750</v>
      </c>
      <c r="K99" s="48">
        <f t="shared" si="22"/>
        <v>813300</v>
      </c>
    </row>
    <row r="100" spans="1:11" s="50" customFormat="1" ht="15" customHeight="1">
      <c r="A100" s="47" t="s">
        <v>192</v>
      </c>
      <c r="B100" s="47" t="s">
        <v>193</v>
      </c>
      <c r="C100" s="48">
        <f>C101+C110+C112+C114+C115+C116+C117</f>
        <v>742000</v>
      </c>
      <c r="D100" s="48"/>
      <c r="E100" s="48">
        <f t="shared" ref="E100:K100" si="23">E101+E110+E112+E114+E115+E116+E117</f>
        <v>217750</v>
      </c>
      <c r="F100" s="48">
        <f t="shared" si="23"/>
        <v>215610</v>
      </c>
      <c r="G100" s="48">
        <f t="shared" si="23"/>
        <v>145890</v>
      </c>
      <c r="H100" s="48">
        <f t="shared" si="23"/>
        <v>162750</v>
      </c>
      <c r="I100" s="48">
        <f t="shared" si="23"/>
        <v>677000</v>
      </c>
      <c r="J100" s="48">
        <f t="shared" si="23"/>
        <v>697000</v>
      </c>
      <c r="K100" s="48">
        <f t="shared" si="23"/>
        <v>715000</v>
      </c>
    </row>
    <row r="101" spans="1:11" s="50" customFormat="1" ht="15" customHeight="1">
      <c r="A101" s="51" t="s">
        <v>194</v>
      </c>
      <c r="B101" s="51" t="s">
        <v>195</v>
      </c>
      <c r="C101" s="48">
        <f>C102+C103+C104+C105+C106+C107+C108+C109</f>
        <v>686000</v>
      </c>
      <c r="D101" s="48"/>
      <c r="E101" s="48">
        <f t="shared" ref="E101:K101" si="24">E102+E103+E104+E105+E106+E107+E108+E109</f>
        <v>208750</v>
      </c>
      <c r="F101" s="48">
        <f t="shared" si="24"/>
        <v>206610</v>
      </c>
      <c r="G101" s="48">
        <f t="shared" si="24"/>
        <v>136890</v>
      </c>
      <c r="H101" s="48">
        <f t="shared" si="24"/>
        <v>133750</v>
      </c>
      <c r="I101" s="48">
        <f t="shared" si="24"/>
        <v>621000</v>
      </c>
      <c r="J101" s="48">
        <f t="shared" si="24"/>
        <v>641000</v>
      </c>
      <c r="K101" s="48">
        <f t="shared" si="24"/>
        <v>659000</v>
      </c>
    </row>
    <row r="102" spans="1:11" s="50" customFormat="1" ht="15" customHeight="1">
      <c r="A102" s="51" t="s">
        <v>196</v>
      </c>
      <c r="B102" s="51" t="s">
        <v>197</v>
      </c>
      <c r="C102" s="52">
        <v>25000</v>
      </c>
      <c r="D102" s="52"/>
      <c r="E102" s="52">
        <v>3000</v>
      </c>
      <c r="F102" s="52">
        <v>8000</v>
      </c>
      <c r="G102" s="52">
        <v>3000</v>
      </c>
      <c r="H102" s="52">
        <v>11000</v>
      </c>
      <c r="I102" s="52">
        <v>30000</v>
      </c>
      <c r="J102" s="53">
        <v>50000</v>
      </c>
      <c r="K102" s="53">
        <f t="shared" ref="K102:K108" si="25">J102</f>
        <v>50000</v>
      </c>
    </row>
    <row r="103" spans="1:11" s="50" customFormat="1" ht="15" customHeight="1">
      <c r="A103" s="51" t="s">
        <v>198</v>
      </c>
      <c r="B103" s="51" t="s">
        <v>199</v>
      </c>
      <c r="C103" s="52">
        <v>30000</v>
      </c>
      <c r="D103" s="52"/>
      <c r="E103" s="52">
        <v>3000</v>
      </c>
      <c r="F103" s="52">
        <v>9000</v>
      </c>
      <c r="G103" s="52">
        <v>3000</v>
      </c>
      <c r="H103" s="52">
        <v>15000</v>
      </c>
      <c r="I103" s="52">
        <v>30000</v>
      </c>
      <c r="J103" s="53">
        <v>30000</v>
      </c>
      <c r="K103" s="53">
        <f t="shared" si="25"/>
        <v>30000</v>
      </c>
    </row>
    <row r="104" spans="1:11" s="50" customFormat="1" ht="15" customHeight="1">
      <c r="A104" s="51" t="s">
        <v>200</v>
      </c>
      <c r="B104" s="51" t="s">
        <v>201</v>
      </c>
      <c r="C104" s="52">
        <v>115000</v>
      </c>
      <c r="D104" s="52"/>
      <c r="E104" s="52">
        <v>40000</v>
      </c>
      <c r="F104" s="52">
        <v>40000</v>
      </c>
      <c r="G104" s="52">
        <v>20000</v>
      </c>
      <c r="H104" s="52">
        <v>15000</v>
      </c>
      <c r="I104" s="52">
        <v>120000</v>
      </c>
      <c r="J104" s="53">
        <v>120000</v>
      </c>
      <c r="K104" s="53">
        <v>140000</v>
      </c>
    </row>
    <row r="105" spans="1:11" s="50" customFormat="1" ht="15" customHeight="1">
      <c r="A105" s="51" t="s">
        <v>260</v>
      </c>
      <c r="B105" s="51" t="s">
        <v>261</v>
      </c>
      <c r="C105" s="52">
        <v>39000</v>
      </c>
      <c r="D105" s="52"/>
      <c r="E105" s="52">
        <v>10000</v>
      </c>
      <c r="F105" s="52">
        <v>10000</v>
      </c>
      <c r="G105" s="52">
        <v>5000</v>
      </c>
      <c r="H105" s="52">
        <v>14000</v>
      </c>
      <c r="I105" s="52">
        <v>40000</v>
      </c>
      <c r="J105" s="53">
        <f>I105</f>
        <v>40000</v>
      </c>
      <c r="K105" s="53">
        <f t="shared" si="25"/>
        <v>40000</v>
      </c>
    </row>
    <row r="106" spans="1:11" s="50" customFormat="1" ht="15" customHeight="1">
      <c r="A106" s="51" t="s">
        <v>262</v>
      </c>
      <c r="B106" s="51" t="s">
        <v>263</v>
      </c>
      <c r="C106" s="52">
        <v>91000</v>
      </c>
      <c r="D106" s="52"/>
      <c r="E106" s="52">
        <v>45500</v>
      </c>
      <c r="F106" s="52">
        <v>45500</v>
      </c>
      <c r="G106" s="52">
        <v>0</v>
      </c>
      <c r="H106" s="52">
        <v>0</v>
      </c>
      <c r="I106" s="52">
        <v>0</v>
      </c>
      <c r="J106" s="53">
        <f>I106</f>
        <v>0</v>
      </c>
      <c r="K106" s="53">
        <f t="shared" si="25"/>
        <v>0</v>
      </c>
    </row>
    <row r="107" spans="1:11" s="50" customFormat="1" ht="15" customHeight="1">
      <c r="A107" s="51" t="s">
        <v>205</v>
      </c>
      <c r="B107" s="51" t="s">
        <v>206</v>
      </c>
      <c r="C107" s="52">
        <v>39000</v>
      </c>
      <c r="D107" s="52"/>
      <c r="E107" s="52">
        <v>10000</v>
      </c>
      <c r="F107" s="52">
        <v>10000</v>
      </c>
      <c r="G107" s="52">
        <v>7000</v>
      </c>
      <c r="H107" s="52">
        <v>12000</v>
      </c>
      <c r="I107" s="52">
        <v>40000</v>
      </c>
      <c r="J107" s="53">
        <f>I107</f>
        <v>40000</v>
      </c>
      <c r="K107" s="53">
        <f t="shared" si="25"/>
        <v>40000</v>
      </c>
    </row>
    <row r="108" spans="1:11" s="50" customFormat="1" ht="24.75" customHeight="1">
      <c r="A108" s="51" t="s">
        <v>264</v>
      </c>
      <c r="B108" s="51" t="s">
        <v>207</v>
      </c>
      <c r="C108" s="52">
        <v>47000</v>
      </c>
      <c r="D108" s="52"/>
      <c r="E108" s="52">
        <v>12000</v>
      </c>
      <c r="F108" s="52">
        <v>12000</v>
      </c>
      <c r="G108" s="52">
        <v>12000</v>
      </c>
      <c r="H108" s="52">
        <v>11000</v>
      </c>
      <c r="I108" s="52">
        <v>48000</v>
      </c>
      <c r="J108" s="53">
        <v>48000</v>
      </c>
      <c r="K108" s="53">
        <f t="shared" si="25"/>
        <v>48000</v>
      </c>
    </row>
    <row r="109" spans="1:11" s="50" customFormat="1" ht="23.25" customHeight="1">
      <c r="A109" s="51" t="s">
        <v>208</v>
      </c>
      <c r="B109" s="51" t="s">
        <v>209</v>
      </c>
      <c r="C109" s="52">
        <v>300000</v>
      </c>
      <c r="D109" s="52"/>
      <c r="E109" s="52">
        <v>85250</v>
      </c>
      <c r="F109" s="52">
        <v>72110</v>
      </c>
      <c r="G109" s="52">
        <v>86890</v>
      </c>
      <c r="H109" s="52">
        <v>55750</v>
      </c>
      <c r="I109" s="52">
        <v>313000</v>
      </c>
      <c r="J109" s="53">
        <v>313000</v>
      </c>
      <c r="K109" s="53">
        <v>311000</v>
      </c>
    </row>
    <row r="110" spans="1:11" s="50" customFormat="1" ht="15" customHeight="1">
      <c r="A110" s="51" t="s">
        <v>212</v>
      </c>
      <c r="B110" s="51" t="s">
        <v>213</v>
      </c>
      <c r="C110" s="48">
        <f>C111</f>
        <v>30000</v>
      </c>
      <c r="D110" s="48"/>
      <c r="E110" s="48">
        <f>E111</f>
        <v>2000</v>
      </c>
      <c r="F110" s="48">
        <f>F111</f>
        <v>5000</v>
      </c>
      <c r="G110" s="48">
        <f>G111</f>
        <v>5000</v>
      </c>
      <c r="H110" s="48">
        <f>H111</f>
        <v>18000</v>
      </c>
      <c r="I110" s="48">
        <f t="shared" ref="I110:K110" si="26">I111</f>
        <v>30000</v>
      </c>
      <c r="J110" s="48">
        <f t="shared" si="26"/>
        <v>30000</v>
      </c>
      <c r="K110" s="48">
        <f t="shared" si="26"/>
        <v>30000</v>
      </c>
    </row>
    <row r="111" spans="1:11" s="50" customFormat="1" ht="15" customHeight="1">
      <c r="A111" s="51">
        <v>200530</v>
      </c>
      <c r="B111" s="51" t="s">
        <v>215</v>
      </c>
      <c r="C111" s="52">
        <v>30000</v>
      </c>
      <c r="D111" s="52"/>
      <c r="E111" s="52">
        <v>2000</v>
      </c>
      <c r="F111" s="52">
        <v>5000</v>
      </c>
      <c r="G111" s="52">
        <v>5000</v>
      </c>
      <c r="H111" s="52">
        <v>18000</v>
      </c>
      <c r="I111" s="52">
        <v>30000</v>
      </c>
      <c r="J111" s="53">
        <v>30000</v>
      </c>
      <c r="K111" s="53">
        <f>J111</f>
        <v>30000</v>
      </c>
    </row>
    <row r="112" spans="1:11" s="50" customFormat="1" ht="15" customHeight="1">
      <c r="A112" s="51" t="s">
        <v>216</v>
      </c>
      <c r="B112" s="51" t="s">
        <v>245</v>
      </c>
      <c r="C112" s="48">
        <f>C113</f>
        <v>15000</v>
      </c>
      <c r="D112" s="48"/>
      <c r="E112" s="48">
        <f>E113</f>
        <v>4000</v>
      </c>
      <c r="F112" s="48">
        <f>F113</f>
        <v>4000</v>
      </c>
      <c r="G112" s="48">
        <f>G113</f>
        <v>4000</v>
      </c>
      <c r="H112" s="48">
        <f>H113</f>
        <v>3000</v>
      </c>
      <c r="I112" s="48">
        <f t="shared" ref="I112:K112" si="27">I113</f>
        <v>15000</v>
      </c>
      <c r="J112" s="48">
        <f t="shared" si="27"/>
        <v>15000</v>
      </c>
      <c r="K112" s="48">
        <f t="shared" si="27"/>
        <v>15000</v>
      </c>
    </row>
    <row r="113" spans="1:11" s="50" customFormat="1" ht="15" customHeight="1">
      <c r="A113" s="51" t="s">
        <v>218</v>
      </c>
      <c r="B113" s="51" t="s">
        <v>219</v>
      </c>
      <c r="C113" s="52">
        <v>15000</v>
      </c>
      <c r="D113" s="52"/>
      <c r="E113" s="52">
        <v>4000</v>
      </c>
      <c r="F113" s="52">
        <v>4000</v>
      </c>
      <c r="G113" s="52">
        <v>4000</v>
      </c>
      <c r="H113" s="52">
        <v>3000</v>
      </c>
      <c r="I113" s="52">
        <v>15000</v>
      </c>
      <c r="J113" s="53">
        <v>15000</v>
      </c>
      <c r="K113" s="53">
        <f>J113</f>
        <v>15000</v>
      </c>
    </row>
    <row r="114" spans="1:11" s="50" customFormat="1" ht="24" customHeight="1">
      <c r="A114" s="51">
        <v>2011</v>
      </c>
      <c r="B114" s="51" t="s">
        <v>265</v>
      </c>
      <c r="C114" s="52">
        <v>0</v>
      </c>
      <c r="D114" s="52"/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3">
        <v>0</v>
      </c>
      <c r="K114" s="53">
        <f>J114</f>
        <v>0</v>
      </c>
    </row>
    <row r="115" spans="1:11" s="50" customFormat="1" ht="15" customHeight="1">
      <c r="A115" s="58">
        <v>2013</v>
      </c>
      <c r="B115" s="51" t="s">
        <v>266</v>
      </c>
      <c r="C115" s="52">
        <v>5000</v>
      </c>
      <c r="D115" s="52"/>
      <c r="E115" s="52">
        <v>3000</v>
      </c>
      <c r="F115" s="52">
        <v>0</v>
      </c>
      <c r="G115" s="52">
        <v>0</v>
      </c>
      <c r="H115" s="52">
        <v>2000</v>
      </c>
      <c r="I115" s="52">
        <v>5000</v>
      </c>
      <c r="J115" s="53">
        <v>5000</v>
      </c>
      <c r="K115" s="53">
        <v>5000</v>
      </c>
    </row>
    <row r="116" spans="1:11" s="50" customFormat="1" ht="15" customHeight="1">
      <c r="A116" s="51" t="s">
        <v>223</v>
      </c>
      <c r="B116" s="51" t="s">
        <v>224</v>
      </c>
      <c r="C116" s="52">
        <v>6000</v>
      </c>
      <c r="D116" s="52"/>
      <c r="E116" s="52">
        <v>0</v>
      </c>
      <c r="F116" s="52">
        <v>0</v>
      </c>
      <c r="G116" s="52">
        <v>0</v>
      </c>
      <c r="H116" s="52">
        <v>6000</v>
      </c>
      <c r="I116" s="52">
        <v>6000</v>
      </c>
      <c r="J116" s="53">
        <v>6000</v>
      </c>
      <c r="K116" s="53">
        <f>J116</f>
        <v>6000</v>
      </c>
    </row>
    <row r="117" spans="1:11" s="50" customFormat="1" ht="15" customHeight="1">
      <c r="A117" s="51" t="s">
        <v>225</v>
      </c>
      <c r="B117" s="51" t="s">
        <v>226</v>
      </c>
      <c r="C117" s="52"/>
      <c r="D117" s="52"/>
      <c r="E117" s="52"/>
      <c r="F117" s="52"/>
      <c r="G117" s="52"/>
      <c r="H117" s="52"/>
      <c r="I117" s="52"/>
      <c r="J117" s="52"/>
      <c r="K117" s="53"/>
    </row>
    <row r="118" spans="1:11" s="50" customFormat="1" ht="15" customHeight="1">
      <c r="A118" s="54">
        <v>203003</v>
      </c>
      <c r="B118" s="51" t="s">
        <v>267</v>
      </c>
      <c r="C118" s="52"/>
      <c r="D118" s="52"/>
      <c r="E118" s="52"/>
      <c r="F118" s="52"/>
      <c r="G118" s="52"/>
      <c r="H118" s="52"/>
      <c r="I118" s="52"/>
      <c r="J118" s="53"/>
      <c r="K118" s="53"/>
    </row>
    <row r="119" spans="1:11" s="50" customFormat="1" ht="15" customHeight="1">
      <c r="A119" s="54">
        <v>203030</v>
      </c>
      <c r="B119" s="51" t="s">
        <v>268</v>
      </c>
      <c r="C119" s="52"/>
      <c r="D119" s="52"/>
      <c r="E119" s="52"/>
      <c r="F119" s="52"/>
      <c r="G119" s="52"/>
      <c r="H119" s="52"/>
      <c r="I119" s="52"/>
      <c r="J119" s="53"/>
      <c r="K119" s="53"/>
    </row>
    <row r="120" spans="1:11" s="50" customFormat="1" ht="15" customHeight="1">
      <c r="A120" s="54">
        <v>5940</v>
      </c>
      <c r="B120" s="51" t="s">
        <v>226</v>
      </c>
      <c r="C120" s="52"/>
      <c r="D120" s="52"/>
      <c r="E120" s="52"/>
      <c r="F120" s="52"/>
      <c r="G120" s="52"/>
      <c r="H120" s="52"/>
      <c r="I120" s="52"/>
      <c r="J120" s="53"/>
      <c r="K120" s="53"/>
    </row>
    <row r="121" spans="1:11" s="50" customFormat="1" ht="15" customHeight="1">
      <c r="A121" s="47" t="s">
        <v>269</v>
      </c>
      <c r="B121" s="47" t="s">
        <v>270</v>
      </c>
      <c r="C121" s="48">
        <f>C122</f>
        <v>89800</v>
      </c>
      <c r="D121" s="48"/>
      <c r="E121" s="48">
        <f t="shared" ref="E121:K121" si="28">E122</f>
        <v>23760</v>
      </c>
      <c r="F121" s="48">
        <f t="shared" si="28"/>
        <v>23460</v>
      </c>
      <c r="G121" s="48">
        <f t="shared" si="28"/>
        <v>20130</v>
      </c>
      <c r="H121" s="48">
        <f t="shared" si="28"/>
        <v>22450</v>
      </c>
      <c r="I121" s="48">
        <f t="shared" si="28"/>
        <v>93200</v>
      </c>
      <c r="J121" s="48">
        <f t="shared" si="28"/>
        <v>95750</v>
      </c>
      <c r="K121" s="48">
        <f t="shared" si="28"/>
        <v>98300</v>
      </c>
    </row>
    <row r="122" spans="1:11" s="50" customFormat="1" ht="15" customHeight="1">
      <c r="A122" s="51" t="s">
        <v>271</v>
      </c>
      <c r="B122" s="51" t="s">
        <v>272</v>
      </c>
      <c r="C122" s="52">
        <f>C124+C123</f>
        <v>89800</v>
      </c>
      <c r="D122" s="52"/>
      <c r="E122" s="52">
        <f t="shared" ref="E122:K122" si="29">E124+E123</f>
        <v>23760</v>
      </c>
      <c r="F122" s="52">
        <f t="shared" si="29"/>
        <v>23460</v>
      </c>
      <c r="G122" s="52">
        <f t="shared" si="29"/>
        <v>20130</v>
      </c>
      <c r="H122" s="52">
        <f t="shared" si="29"/>
        <v>22450</v>
      </c>
      <c r="I122" s="52">
        <f t="shared" si="29"/>
        <v>93200</v>
      </c>
      <c r="J122" s="52">
        <f t="shared" si="29"/>
        <v>95750</v>
      </c>
      <c r="K122" s="52">
        <f t="shared" si="29"/>
        <v>98300</v>
      </c>
    </row>
    <row r="123" spans="1:11" s="50" customFormat="1" ht="15" customHeight="1">
      <c r="A123" s="51">
        <v>570201</v>
      </c>
      <c r="B123" s="51" t="s">
        <v>272</v>
      </c>
      <c r="C123" s="52">
        <v>85000</v>
      </c>
      <c r="D123" s="52"/>
      <c r="E123" s="52">
        <v>22490</v>
      </c>
      <c r="F123" s="52">
        <v>22210</v>
      </c>
      <c r="G123" s="52">
        <v>19050</v>
      </c>
      <c r="H123" s="52">
        <v>21250</v>
      </c>
      <c r="I123" s="52">
        <v>88400</v>
      </c>
      <c r="J123" s="53">
        <v>90950</v>
      </c>
      <c r="K123" s="53">
        <v>93500</v>
      </c>
    </row>
    <row r="124" spans="1:11" s="50" customFormat="1" ht="15" customHeight="1">
      <c r="A124" s="54">
        <v>570203</v>
      </c>
      <c r="B124" s="51" t="s">
        <v>273</v>
      </c>
      <c r="C124" s="52">
        <v>4800</v>
      </c>
      <c r="D124" s="52"/>
      <c r="E124" s="52">
        <v>1270</v>
      </c>
      <c r="F124" s="52">
        <v>1250</v>
      </c>
      <c r="G124" s="52">
        <v>1080</v>
      </c>
      <c r="H124" s="52">
        <v>1200</v>
      </c>
      <c r="I124" s="52">
        <v>4800</v>
      </c>
      <c r="J124" s="53">
        <v>4800</v>
      </c>
      <c r="K124" s="53">
        <v>4800</v>
      </c>
    </row>
    <row r="125" spans="1:11" s="50" customFormat="1" ht="15" customHeight="1">
      <c r="A125" s="59">
        <v>59</v>
      </c>
      <c r="B125" s="47" t="s">
        <v>274</v>
      </c>
      <c r="C125" s="48">
        <f>C126</f>
        <v>0</v>
      </c>
      <c r="D125" s="48"/>
      <c r="E125" s="48">
        <f t="shared" ref="E125:K125" si="30">E126</f>
        <v>0</v>
      </c>
      <c r="F125" s="48">
        <f t="shared" si="30"/>
        <v>0</v>
      </c>
      <c r="G125" s="48">
        <f t="shared" si="30"/>
        <v>0</v>
      </c>
      <c r="H125" s="48">
        <f t="shared" si="30"/>
        <v>0</v>
      </c>
      <c r="I125" s="48">
        <f t="shared" si="30"/>
        <v>0</v>
      </c>
      <c r="J125" s="48">
        <f t="shared" si="30"/>
        <v>0</v>
      </c>
      <c r="K125" s="48">
        <f t="shared" si="30"/>
        <v>0</v>
      </c>
    </row>
    <row r="126" spans="1:11" s="50" customFormat="1" ht="15" customHeight="1">
      <c r="A126" s="58">
        <v>5901</v>
      </c>
      <c r="B126" s="55" t="s">
        <v>275</v>
      </c>
      <c r="C126" s="52">
        <v>0</v>
      </c>
      <c r="D126" s="52"/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3">
        <v>0</v>
      </c>
      <c r="K126" s="53">
        <v>0</v>
      </c>
    </row>
    <row r="127" spans="1:11" s="50" customFormat="1" ht="15" customHeight="1">
      <c r="A127" s="59">
        <v>70</v>
      </c>
      <c r="B127" s="47" t="s">
        <v>230</v>
      </c>
      <c r="C127" s="48">
        <f>C128</f>
        <v>3320000</v>
      </c>
      <c r="D127" s="48"/>
      <c r="E127" s="48">
        <f t="shared" ref="E127:K128" si="31">E128</f>
        <v>1020000</v>
      </c>
      <c r="F127" s="48">
        <f t="shared" si="31"/>
        <v>1000000</v>
      </c>
      <c r="G127" s="48">
        <f t="shared" si="31"/>
        <v>1000000</v>
      </c>
      <c r="H127" s="48">
        <f t="shared" si="31"/>
        <v>300000</v>
      </c>
      <c r="I127" s="48">
        <f t="shared" si="31"/>
        <v>0</v>
      </c>
      <c r="J127" s="48">
        <v>0</v>
      </c>
      <c r="K127" s="48">
        <f t="shared" si="31"/>
        <v>0</v>
      </c>
    </row>
    <row r="128" spans="1:11" s="50" customFormat="1" ht="15" customHeight="1">
      <c r="A128" s="58">
        <v>71</v>
      </c>
      <c r="B128" s="51" t="s">
        <v>276</v>
      </c>
      <c r="C128" s="52">
        <f>C129</f>
        <v>3320000</v>
      </c>
      <c r="D128" s="52"/>
      <c r="E128" s="52">
        <f t="shared" si="31"/>
        <v>1020000</v>
      </c>
      <c r="F128" s="52">
        <f t="shared" si="31"/>
        <v>1000000</v>
      </c>
      <c r="G128" s="52">
        <f t="shared" si="31"/>
        <v>1000000</v>
      </c>
      <c r="H128" s="52">
        <f t="shared" si="31"/>
        <v>300000</v>
      </c>
      <c r="I128" s="52">
        <f t="shared" si="31"/>
        <v>0</v>
      </c>
      <c r="J128" s="52">
        <f t="shared" si="31"/>
        <v>0</v>
      </c>
      <c r="K128" s="52">
        <f t="shared" si="31"/>
        <v>0</v>
      </c>
    </row>
    <row r="129" spans="1:11" s="50" customFormat="1" ht="15" customHeight="1">
      <c r="A129" s="58">
        <v>7101</v>
      </c>
      <c r="B129" s="51" t="s">
        <v>234</v>
      </c>
      <c r="C129" s="52">
        <f>C130+C131</f>
        <v>3320000</v>
      </c>
      <c r="D129" s="52"/>
      <c r="E129" s="52">
        <f>E130+E131</f>
        <v>1020000</v>
      </c>
      <c r="F129" s="52">
        <f>F130+F131</f>
        <v>1000000</v>
      </c>
      <c r="G129" s="52">
        <f>G130+G131</f>
        <v>1000000</v>
      </c>
      <c r="H129" s="52">
        <f>H130+H131</f>
        <v>300000</v>
      </c>
      <c r="I129" s="52">
        <v>0</v>
      </c>
      <c r="J129" s="52">
        <f>D129</f>
        <v>0</v>
      </c>
      <c r="K129" s="52">
        <v>0</v>
      </c>
    </row>
    <row r="130" spans="1:11" s="50" customFormat="1" ht="15" customHeight="1">
      <c r="A130" s="54">
        <v>710101</v>
      </c>
      <c r="B130" s="51" t="s">
        <v>235</v>
      </c>
      <c r="C130" s="52">
        <v>3300000</v>
      </c>
      <c r="D130" s="52"/>
      <c r="E130" s="52">
        <v>1000000</v>
      </c>
      <c r="F130" s="52">
        <v>1000000</v>
      </c>
      <c r="G130" s="52">
        <v>1000000</v>
      </c>
      <c r="H130" s="52">
        <v>300000</v>
      </c>
      <c r="I130" s="52">
        <v>0</v>
      </c>
      <c r="J130" s="52">
        <f>D130</f>
        <v>0</v>
      </c>
      <c r="K130" s="52">
        <v>0</v>
      </c>
    </row>
    <row r="131" spans="1:11" s="50" customFormat="1" ht="15" customHeight="1">
      <c r="A131" s="54">
        <v>710130</v>
      </c>
      <c r="B131" s="51" t="s">
        <v>277</v>
      </c>
      <c r="C131" s="52">
        <v>20000</v>
      </c>
      <c r="D131" s="52"/>
      <c r="E131" s="52">
        <v>20000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</row>
    <row r="132" spans="1:11" s="50" customFormat="1" ht="15" customHeight="1">
      <c r="A132" s="79">
        <v>5801</v>
      </c>
      <c r="B132" s="79" t="s">
        <v>304</v>
      </c>
      <c r="C132" s="77">
        <v>0</v>
      </c>
      <c r="D132" s="52"/>
      <c r="E132" s="77">
        <f>SUM(E133+E134+E135)</f>
        <v>0</v>
      </c>
      <c r="F132" s="77">
        <f>SUM(F133+F134+F135)</f>
        <v>0</v>
      </c>
      <c r="G132" s="52">
        <v>0</v>
      </c>
      <c r="H132" s="77">
        <f>SUM(H133+H134+H135)</f>
        <v>0</v>
      </c>
      <c r="I132" s="52">
        <v>0</v>
      </c>
      <c r="J132" s="52">
        <v>0</v>
      </c>
      <c r="K132" s="52">
        <v>0</v>
      </c>
    </row>
    <row r="133" spans="1:11" s="50" customFormat="1" ht="15" customHeight="1">
      <c r="A133" s="51">
        <v>580101</v>
      </c>
      <c r="B133" s="51" t="s">
        <v>305</v>
      </c>
      <c r="C133" s="52"/>
      <c r="D133" s="52"/>
      <c r="E133" s="77"/>
      <c r="F133" s="52"/>
      <c r="G133" s="52"/>
      <c r="H133" s="52"/>
      <c r="I133" s="52"/>
      <c r="J133" s="52"/>
      <c r="K133" s="52"/>
    </row>
    <row r="134" spans="1:11" s="50" customFormat="1" ht="24" customHeight="1">
      <c r="A134" s="51">
        <v>580102</v>
      </c>
      <c r="B134" s="51" t="s">
        <v>343</v>
      </c>
      <c r="C134" s="52"/>
      <c r="D134" s="52"/>
      <c r="E134" s="52"/>
      <c r="F134" s="52"/>
      <c r="G134" s="52"/>
      <c r="H134" s="52"/>
      <c r="I134" s="52"/>
      <c r="J134" s="52"/>
      <c r="K134" s="52"/>
    </row>
    <row r="135" spans="1:11" s="50" customFormat="1" ht="15" customHeight="1">
      <c r="A135" s="51">
        <v>580103</v>
      </c>
      <c r="B135" s="51" t="s">
        <v>307</v>
      </c>
      <c r="C135" s="52"/>
      <c r="D135" s="52"/>
      <c r="E135" s="52"/>
      <c r="F135" s="52"/>
      <c r="G135" s="52"/>
      <c r="H135" s="52"/>
      <c r="I135" s="52"/>
      <c r="J135" s="52"/>
      <c r="K135" s="52"/>
    </row>
    <row r="136" spans="1:11" s="50" customFormat="1" ht="36.75" customHeight="1">
      <c r="A136" s="44">
        <v>61</v>
      </c>
      <c r="B136" s="105" t="s">
        <v>376</v>
      </c>
      <c r="C136" s="45">
        <f>C137+C138</f>
        <v>1469189</v>
      </c>
      <c r="D136" s="45"/>
      <c r="E136" s="45">
        <f t="shared" ref="E136:H136" si="32">E137+E138</f>
        <v>1469189</v>
      </c>
      <c r="F136" s="45">
        <f t="shared" si="32"/>
        <v>0</v>
      </c>
      <c r="G136" s="45">
        <f t="shared" si="32"/>
        <v>0</v>
      </c>
      <c r="H136" s="45">
        <f t="shared" si="32"/>
        <v>0</v>
      </c>
      <c r="I136" s="45"/>
      <c r="J136" s="45"/>
      <c r="K136" s="45"/>
    </row>
    <row r="137" spans="1:11" s="50" customFormat="1" ht="15" customHeight="1">
      <c r="A137" s="51">
        <v>6101</v>
      </c>
      <c r="B137" s="104" t="s">
        <v>373</v>
      </c>
      <c r="C137" s="52">
        <v>1234613</v>
      </c>
      <c r="D137" s="52"/>
      <c r="E137" s="52">
        <v>1234613</v>
      </c>
      <c r="F137" s="52"/>
      <c r="G137" s="52"/>
      <c r="H137" s="52"/>
      <c r="I137" s="52"/>
      <c r="J137" s="52"/>
      <c r="K137" s="52"/>
    </row>
    <row r="138" spans="1:11" s="50" customFormat="1" ht="15" customHeight="1">
      <c r="A138" s="51">
        <v>6103</v>
      </c>
      <c r="B138" s="104" t="s">
        <v>372</v>
      </c>
      <c r="C138" s="52">
        <v>234576</v>
      </c>
      <c r="D138" s="52"/>
      <c r="E138" s="52">
        <v>234576</v>
      </c>
      <c r="F138" s="52"/>
      <c r="G138" s="52"/>
      <c r="H138" s="52"/>
      <c r="I138" s="52"/>
      <c r="J138" s="52"/>
      <c r="K138" s="52"/>
    </row>
    <row r="139" spans="1:11" s="50" customFormat="1" ht="15" customHeight="1">
      <c r="A139" s="54"/>
      <c r="B139" s="51" t="s">
        <v>278</v>
      </c>
      <c r="C139" s="45">
        <f>C140+C143+C146</f>
        <v>0</v>
      </c>
      <c r="D139" s="45"/>
      <c r="E139" s="45">
        <f t="shared" ref="E139:K139" si="33">E140+E143+E146</f>
        <v>0</v>
      </c>
      <c r="F139" s="45">
        <f t="shared" si="33"/>
        <v>0</v>
      </c>
      <c r="G139" s="45">
        <f t="shared" si="33"/>
        <v>0</v>
      </c>
      <c r="H139" s="45">
        <f t="shared" si="33"/>
        <v>0</v>
      </c>
      <c r="I139" s="45">
        <f t="shared" si="33"/>
        <v>0</v>
      </c>
      <c r="J139" s="45">
        <f t="shared" si="33"/>
        <v>0</v>
      </c>
      <c r="K139" s="45">
        <f t="shared" si="33"/>
        <v>0</v>
      </c>
    </row>
    <row r="140" spans="1:11" s="50" customFormat="1" ht="15" customHeight="1">
      <c r="A140" s="51">
        <v>650203</v>
      </c>
      <c r="B140" s="51" t="s">
        <v>279</v>
      </c>
      <c r="C140" s="52">
        <v>0</v>
      </c>
      <c r="D140" s="52"/>
      <c r="E140" s="52">
        <f>E141+E142</f>
        <v>0</v>
      </c>
      <c r="F140" s="52">
        <f>F141+F142</f>
        <v>0</v>
      </c>
      <c r="G140" s="52">
        <f>G141+G142</f>
        <v>0</v>
      </c>
      <c r="H140" s="52">
        <f>H141+H142</f>
        <v>0</v>
      </c>
      <c r="I140" s="52">
        <f>I141+I142</f>
        <v>0</v>
      </c>
      <c r="J140" s="52">
        <v>0</v>
      </c>
      <c r="K140" s="52">
        <v>0</v>
      </c>
    </row>
    <row r="141" spans="1:11" s="50" customFormat="1" ht="15" customHeight="1">
      <c r="A141" s="51">
        <v>65020301</v>
      </c>
      <c r="B141" s="51" t="s">
        <v>280</v>
      </c>
      <c r="C141" s="52">
        <v>0</v>
      </c>
      <c r="D141" s="52"/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</row>
    <row r="142" spans="1:11" s="50" customFormat="1" ht="15" customHeight="1">
      <c r="A142" s="51">
        <v>65020302</v>
      </c>
      <c r="B142" s="51" t="s">
        <v>281</v>
      </c>
      <c r="C142" s="52">
        <v>0</v>
      </c>
      <c r="D142" s="52"/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</row>
    <row r="143" spans="1:11" s="50" customFormat="1" ht="15" customHeight="1">
      <c r="A143" s="51">
        <v>650204</v>
      </c>
      <c r="B143" s="51" t="s">
        <v>282</v>
      </c>
      <c r="C143" s="52">
        <v>0</v>
      </c>
      <c r="D143" s="52"/>
      <c r="E143" s="52">
        <f t="shared" ref="E143:K143" si="34">E145+E144</f>
        <v>0</v>
      </c>
      <c r="F143" s="52">
        <f t="shared" si="34"/>
        <v>0</v>
      </c>
      <c r="G143" s="52">
        <f t="shared" si="34"/>
        <v>0</v>
      </c>
      <c r="H143" s="52">
        <v>0</v>
      </c>
      <c r="I143" s="52">
        <f t="shared" si="34"/>
        <v>0</v>
      </c>
      <c r="J143" s="52">
        <f t="shared" si="34"/>
        <v>0</v>
      </c>
      <c r="K143" s="52">
        <f t="shared" si="34"/>
        <v>0</v>
      </c>
    </row>
    <row r="144" spans="1:11" s="50" customFormat="1" ht="15" customHeight="1">
      <c r="A144" s="51">
        <v>65020401</v>
      </c>
      <c r="B144" s="51" t="s">
        <v>283</v>
      </c>
      <c r="C144" s="52"/>
      <c r="D144" s="52"/>
      <c r="E144" s="52"/>
      <c r="F144" s="52"/>
      <c r="G144" s="52"/>
      <c r="H144" s="52"/>
      <c r="I144" s="52"/>
      <c r="J144" s="52"/>
      <c r="K144" s="52"/>
    </row>
    <row r="145" spans="1:11" s="50" customFormat="1" ht="15" customHeight="1">
      <c r="A145" s="51">
        <v>65020402</v>
      </c>
      <c r="B145" s="51" t="s">
        <v>284</v>
      </c>
      <c r="C145" s="52">
        <v>0</v>
      </c>
      <c r="D145" s="52"/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</row>
    <row r="146" spans="1:11" s="50" customFormat="1" ht="15" customHeight="1">
      <c r="A146" s="51">
        <v>650250</v>
      </c>
      <c r="B146" s="51" t="s">
        <v>285</v>
      </c>
      <c r="C146" s="52">
        <v>0</v>
      </c>
      <c r="D146" s="52"/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</row>
    <row r="147" spans="1:11" s="50" customFormat="1" ht="15" customHeight="1">
      <c r="A147" s="51"/>
      <c r="B147" s="51"/>
      <c r="C147" s="52"/>
      <c r="D147" s="52"/>
      <c r="E147" s="52"/>
      <c r="F147" s="52"/>
      <c r="G147" s="52"/>
      <c r="H147" s="52"/>
      <c r="I147" s="52"/>
      <c r="J147" s="52"/>
      <c r="K147" s="52"/>
    </row>
    <row r="148" spans="1:11" s="50" customFormat="1" ht="15" customHeight="1">
      <c r="A148" s="47">
        <v>6602</v>
      </c>
      <c r="B148" s="47" t="s">
        <v>286</v>
      </c>
      <c r="C148" s="45">
        <f>C149+C193+C189</f>
        <v>60772</v>
      </c>
      <c r="D148" s="52"/>
      <c r="E148" s="45">
        <f>E149+E193+E189</f>
        <v>17643</v>
      </c>
      <c r="F148" s="45">
        <f>F149+F193+F189</f>
        <v>14043</v>
      </c>
      <c r="G148" s="45">
        <f>G149+G193+G189</f>
        <v>15043</v>
      </c>
      <c r="H148" s="45">
        <f>H149+H193+H189</f>
        <v>14043</v>
      </c>
      <c r="I148" s="45">
        <f>I149+I193+I189</f>
        <v>67000</v>
      </c>
      <c r="J148" s="45">
        <f t="shared" ref="J148:K148" si="35">J149+J193+J189</f>
        <v>67000</v>
      </c>
      <c r="K148" s="45">
        <f t="shared" si="35"/>
        <v>67000</v>
      </c>
    </row>
    <row r="149" spans="1:11" s="50" customFormat="1" ht="15" customHeight="1">
      <c r="A149" s="47" t="s">
        <v>169</v>
      </c>
      <c r="B149" s="47" t="s">
        <v>170</v>
      </c>
      <c r="C149" s="48">
        <f>C150+C157</f>
        <v>60772</v>
      </c>
      <c r="D149" s="52"/>
      <c r="E149" s="48">
        <f>E150+E157</f>
        <v>17643</v>
      </c>
      <c r="F149" s="48">
        <f>F150+F157</f>
        <v>14043</v>
      </c>
      <c r="G149" s="48">
        <f>G150+G157</f>
        <v>15043</v>
      </c>
      <c r="H149" s="48">
        <f>H150+H157</f>
        <v>14043</v>
      </c>
      <c r="I149" s="48">
        <f>I150+I157</f>
        <v>67000</v>
      </c>
      <c r="J149" s="48">
        <f t="shared" ref="J149:K149" si="36">J150+J157</f>
        <v>67000</v>
      </c>
      <c r="K149" s="48">
        <f t="shared" si="36"/>
        <v>67000</v>
      </c>
    </row>
    <row r="150" spans="1:11" s="50" customFormat="1" ht="15" customHeight="1">
      <c r="A150" s="47" t="s">
        <v>171</v>
      </c>
      <c r="B150" s="47" t="s">
        <v>172</v>
      </c>
      <c r="C150" s="48">
        <f>C151+C153+C155</f>
        <v>59772</v>
      </c>
      <c r="D150" s="52"/>
      <c r="E150" s="48">
        <f>E151+E153+E155</f>
        <v>16643</v>
      </c>
      <c r="F150" s="48">
        <f>F151+F155</f>
        <v>14043</v>
      </c>
      <c r="G150" s="48">
        <f>G151+G155</f>
        <v>15043</v>
      </c>
      <c r="H150" s="48">
        <f>H151+H155</f>
        <v>14043</v>
      </c>
      <c r="I150" s="48">
        <f>I151+I153+I155</f>
        <v>67000</v>
      </c>
      <c r="J150" s="48">
        <f t="shared" ref="J150:K150" si="37">J151+J153+J155</f>
        <v>67000</v>
      </c>
      <c r="K150" s="48">
        <f t="shared" si="37"/>
        <v>67000</v>
      </c>
    </row>
    <row r="151" spans="1:11" s="50" customFormat="1" ht="15" customHeight="1">
      <c r="A151" s="51" t="s">
        <v>173</v>
      </c>
      <c r="B151" s="51" t="s">
        <v>174</v>
      </c>
      <c r="C151" s="52">
        <v>56172</v>
      </c>
      <c r="D151" s="52"/>
      <c r="E151" s="52">
        <v>14043</v>
      </c>
      <c r="F151" s="52">
        <v>14043</v>
      </c>
      <c r="G151" s="52">
        <v>14043</v>
      </c>
      <c r="H151" s="52">
        <v>14043</v>
      </c>
      <c r="I151" s="52">
        <v>65000</v>
      </c>
      <c r="J151" s="52">
        <v>65000</v>
      </c>
      <c r="K151" s="52">
        <v>65000</v>
      </c>
    </row>
    <row r="152" spans="1:11" s="50" customFormat="1" ht="15" customHeight="1">
      <c r="A152" s="54" t="s">
        <v>175</v>
      </c>
      <c r="B152" s="51" t="s">
        <v>176</v>
      </c>
      <c r="C152" s="52">
        <v>56172</v>
      </c>
      <c r="D152" s="52"/>
      <c r="E152" s="52">
        <v>14043</v>
      </c>
      <c r="F152" s="52">
        <v>14043</v>
      </c>
      <c r="G152" s="52">
        <v>14043</v>
      </c>
      <c r="H152" s="52">
        <v>14043</v>
      </c>
      <c r="I152" s="52">
        <v>65000</v>
      </c>
      <c r="J152" s="52">
        <v>65000</v>
      </c>
      <c r="K152" s="52">
        <v>65000</v>
      </c>
    </row>
    <row r="153" spans="1:11" s="50" customFormat="1" ht="15" customHeight="1">
      <c r="A153" s="54">
        <v>1002</v>
      </c>
      <c r="B153" s="51" t="s">
        <v>359</v>
      </c>
      <c r="C153" s="52">
        <f>C154</f>
        <v>1600</v>
      </c>
      <c r="D153" s="52"/>
      <c r="E153" s="52">
        <f>E154</f>
        <v>1600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</row>
    <row r="154" spans="1:11" s="50" customFormat="1" ht="15" customHeight="1">
      <c r="A154" s="54">
        <v>100206</v>
      </c>
      <c r="B154" s="51" t="s">
        <v>360</v>
      </c>
      <c r="C154" s="52">
        <v>1600</v>
      </c>
      <c r="D154" s="52"/>
      <c r="E154" s="52">
        <v>1600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</row>
    <row r="155" spans="1:11" s="50" customFormat="1" ht="15" customHeight="1">
      <c r="A155" s="51" t="s">
        <v>179</v>
      </c>
      <c r="B155" s="51" t="s">
        <v>180</v>
      </c>
      <c r="C155" s="52">
        <v>2000</v>
      </c>
      <c r="D155" s="52"/>
      <c r="E155" s="52">
        <v>1000</v>
      </c>
      <c r="F155" s="52">
        <v>0</v>
      </c>
      <c r="G155" s="52">
        <v>1000</v>
      </c>
      <c r="H155" s="52">
        <v>0</v>
      </c>
      <c r="I155" s="52">
        <v>2000</v>
      </c>
      <c r="J155" s="52">
        <v>2000</v>
      </c>
      <c r="K155" s="52">
        <v>2000</v>
      </c>
    </row>
    <row r="156" spans="1:11" s="50" customFormat="1" ht="15" customHeight="1">
      <c r="A156" s="54">
        <v>100307</v>
      </c>
      <c r="B156" s="51" t="s">
        <v>243</v>
      </c>
      <c r="C156" s="52">
        <v>2000</v>
      </c>
      <c r="D156" s="52"/>
      <c r="E156" s="52">
        <v>1000</v>
      </c>
      <c r="F156" s="52">
        <v>0</v>
      </c>
      <c r="G156" s="52">
        <v>1000</v>
      </c>
      <c r="H156" s="52">
        <v>0</v>
      </c>
      <c r="I156" s="52">
        <v>2000</v>
      </c>
      <c r="J156" s="52">
        <v>2000</v>
      </c>
      <c r="K156" s="52">
        <v>2000</v>
      </c>
    </row>
    <row r="157" spans="1:11" s="50" customFormat="1" ht="15" customHeight="1">
      <c r="A157" s="47" t="s">
        <v>192</v>
      </c>
      <c r="B157" s="47" t="s">
        <v>193</v>
      </c>
      <c r="C157" s="48">
        <f>SUM(C158+C166+C171+C173+C175)</f>
        <v>1000</v>
      </c>
      <c r="D157" s="52"/>
      <c r="E157" s="48">
        <f>SUM(E158+E166+E171+E173+E175)</f>
        <v>1000</v>
      </c>
      <c r="F157" s="48">
        <f>SUM(F158+F166+F171+F173+F175)</f>
        <v>0</v>
      </c>
      <c r="G157" s="48">
        <f>SUM(G158+G166+G171+G173+G175)</f>
        <v>0</v>
      </c>
      <c r="H157" s="48">
        <f>SUM(H158+H166+H171+H173+H175)</f>
        <v>0</v>
      </c>
      <c r="I157" s="45">
        <v>0</v>
      </c>
      <c r="J157" s="45">
        <v>0</v>
      </c>
      <c r="K157" s="45">
        <v>0</v>
      </c>
    </row>
    <row r="158" spans="1:11" s="50" customFormat="1" ht="15" customHeight="1">
      <c r="A158" s="51" t="s">
        <v>194</v>
      </c>
      <c r="B158" s="51" t="s">
        <v>195</v>
      </c>
      <c r="C158" s="57">
        <f>C159+C160+C161+C162+C163+C164+C165+C171+C172</f>
        <v>0</v>
      </c>
      <c r="D158" s="52"/>
      <c r="E158" s="57">
        <f>E159+E160+E161+E162+E163+E164+E165+E171+E172</f>
        <v>0</v>
      </c>
      <c r="F158" s="57">
        <v>0</v>
      </c>
      <c r="G158" s="57">
        <f>G159+G160+G161+G162+G163+G164+G165+G171+G172</f>
        <v>0</v>
      </c>
      <c r="H158" s="57">
        <f>H159+H160+H161+H162+H163+H164+H165+H171+H172</f>
        <v>0</v>
      </c>
      <c r="I158" s="52">
        <v>0</v>
      </c>
      <c r="J158" s="52">
        <v>0</v>
      </c>
      <c r="K158" s="52">
        <v>0</v>
      </c>
    </row>
    <row r="159" spans="1:11" s="50" customFormat="1" ht="15" customHeight="1">
      <c r="A159" s="60">
        <v>200101</v>
      </c>
      <c r="B159" s="51" t="s">
        <v>197</v>
      </c>
      <c r="C159" s="57">
        <v>0</v>
      </c>
      <c r="D159" s="52"/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</row>
    <row r="160" spans="1:11" s="50" customFormat="1" ht="15" customHeight="1">
      <c r="A160" s="54" t="s">
        <v>198</v>
      </c>
      <c r="B160" s="51" t="s">
        <v>199</v>
      </c>
      <c r="C160" s="52">
        <v>0</v>
      </c>
      <c r="D160" s="52"/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</row>
    <row r="161" spans="1:11" s="50" customFormat="1" ht="15" customHeight="1">
      <c r="A161" s="54" t="s">
        <v>200</v>
      </c>
      <c r="B161" s="51" t="s">
        <v>201</v>
      </c>
      <c r="C161" s="52">
        <v>0</v>
      </c>
      <c r="D161" s="52"/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</row>
    <row r="162" spans="1:11" s="50" customFormat="1" ht="15" customHeight="1">
      <c r="A162" s="54" t="s">
        <v>260</v>
      </c>
      <c r="B162" s="51" t="s">
        <v>261</v>
      </c>
      <c r="C162" s="52">
        <v>0</v>
      </c>
      <c r="D162" s="52"/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</row>
    <row r="163" spans="1:11" s="50" customFormat="1" ht="15" customHeight="1">
      <c r="A163" s="54" t="s">
        <v>205</v>
      </c>
      <c r="B163" s="51" t="s">
        <v>206</v>
      </c>
      <c r="C163" s="52">
        <v>0</v>
      </c>
      <c r="D163" s="52"/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</row>
    <row r="164" spans="1:11" s="50" customFormat="1" ht="23.25" customHeight="1">
      <c r="A164" s="54">
        <v>200109</v>
      </c>
      <c r="B164" s="51" t="s">
        <v>287</v>
      </c>
      <c r="C164" s="52">
        <v>0</v>
      </c>
      <c r="D164" s="52"/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</row>
    <row r="165" spans="1:11" s="50" customFormat="1" ht="15" customHeight="1">
      <c r="A165" s="54">
        <v>200130</v>
      </c>
      <c r="B165" s="51" t="s">
        <v>288</v>
      </c>
      <c r="C165" s="52">
        <v>0</v>
      </c>
      <c r="D165" s="52"/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</row>
    <row r="166" spans="1:11" s="50" customFormat="1" ht="15" customHeight="1">
      <c r="A166" s="58">
        <v>2004</v>
      </c>
      <c r="B166" s="55" t="s">
        <v>289</v>
      </c>
      <c r="C166" s="52">
        <f>SUM(C167+C168+C169+C170)</f>
        <v>0</v>
      </c>
      <c r="D166" s="52"/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</row>
    <row r="167" spans="1:11" s="50" customFormat="1" ht="15" customHeight="1">
      <c r="A167" s="54">
        <v>200401</v>
      </c>
      <c r="B167" s="55" t="s">
        <v>290</v>
      </c>
      <c r="C167" s="52">
        <v>0</v>
      </c>
      <c r="D167" s="52"/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</row>
    <row r="168" spans="1:11" s="50" customFormat="1" ht="15" customHeight="1">
      <c r="A168" s="54">
        <v>200402</v>
      </c>
      <c r="B168" s="55" t="s">
        <v>291</v>
      </c>
      <c r="C168" s="52">
        <v>0</v>
      </c>
      <c r="D168" s="52"/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</row>
    <row r="169" spans="1:11" s="50" customFormat="1" ht="15" customHeight="1">
      <c r="A169" s="54">
        <v>200403</v>
      </c>
      <c r="B169" s="55" t="s">
        <v>292</v>
      </c>
      <c r="C169" s="52">
        <v>0</v>
      </c>
      <c r="D169" s="52"/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</row>
    <row r="170" spans="1:11" s="50" customFormat="1" ht="15" customHeight="1">
      <c r="A170" s="54">
        <v>200404</v>
      </c>
      <c r="B170" s="55" t="s">
        <v>293</v>
      </c>
      <c r="C170" s="52">
        <v>0</v>
      </c>
      <c r="D170" s="52"/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</row>
    <row r="171" spans="1:11" s="50" customFormat="1" ht="15" customHeight="1">
      <c r="A171" s="58">
        <v>2005</v>
      </c>
      <c r="B171" s="51" t="s">
        <v>294</v>
      </c>
      <c r="C171" s="52">
        <f>C172</f>
        <v>0</v>
      </c>
      <c r="D171" s="52"/>
      <c r="E171" s="52"/>
      <c r="F171" s="52"/>
      <c r="G171" s="52"/>
      <c r="H171" s="52"/>
      <c r="I171" s="52"/>
      <c r="J171" s="52"/>
      <c r="K171" s="52"/>
    </row>
    <row r="172" spans="1:11" s="50" customFormat="1" ht="15" customHeight="1">
      <c r="A172" s="54">
        <v>200530</v>
      </c>
      <c r="B172" s="51" t="s">
        <v>215</v>
      </c>
      <c r="C172" s="52"/>
      <c r="D172" s="52"/>
      <c r="E172" s="52"/>
      <c r="F172" s="52"/>
      <c r="G172" s="52"/>
      <c r="H172" s="52"/>
      <c r="I172" s="52"/>
      <c r="J172" s="52"/>
      <c r="K172" s="52"/>
    </row>
    <row r="173" spans="1:11" s="50" customFormat="1" ht="15" customHeight="1">
      <c r="A173" s="58">
        <v>2006</v>
      </c>
      <c r="B173" s="51" t="s">
        <v>217</v>
      </c>
      <c r="C173" s="52">
        <v>1000</v>
      </c>
      <c r="D173" s="52"/>
      <c r="E173" s="52">
        <v>1000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</row>
    <row r="174" spans="1:11" s="50" customFormat="1" ht="15" customHeight="1">
      <c r="A174" s="54">
        <v>200601</v>
      </c>
      <c r="B174" s="51" t="s">
        <v>295</v>
      </c>
      <c r="C174" s="52">
        <v>1000</v>
      </c>
      <c r="D174" s="52"/>
      <c r="E174" s="52">
        <v>1000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</row>
    <row r="175" spans="1:11" s="50" customFormat="1" ht="15" customHeight="1">
      <c r="A175" s="54" t="s">
        <v>296</v>
      </c>
      <c r="B175" s="51" t="s">
        <v>268</v>
      </c>
      <c r="C175" s="52"/>
      <c r="D175" s="52"/>
      <c r="E175" s="52"/>
      <c r="F175" s="52"/>
      <c r="G175" s="52"/>
      <c r="H175" s="52"/>
      <c r="I175" s="52"/>
      <c r="J175" s="52"/>
      <c r="K175" s="52"/>
    </row>
    <row r="176" spans="1:11" s="50" customFormat="1" ht="15" customHeight="1">
      <c r="A176" s="54">
        <v>66025050</v>
      </c>
      <c r="B176" s="51" t="s">
        <v>297</v>
      </c>
      <c r="C176" s="52">
        <v>0</v>
      </c>
      <c r="D176" s="52"/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</row>
    <row r="177" spans="1:11" s="46" customFormat="1" ht="15" customHeight="1">
      <c r="A177" s="44" t="s">
        <v>298</v>
      </c>
      <c r="B177" s="44" t="s">
        <v>299</v>
      </c>
      <c r="C177" s="45">
        <f>C178+C220+C211+C225+C217</f>
        <v>2261846</v>
      </c>
      <c r="D177" s="45"/>
      <c r="E177" s="45">
        <f t="shared" ref="E177:K177" si="38">E178+E220+E211+E225+E217</f>
        <v>1759605</v>
      </c>
      <c r="F177" s="45">
        <f t="shared" si="38"/>
        <v>158747</v>
      </c>
      <c r="G177" s="45">
        <f t="shared" si="38"/>
        <v>213747</v>
      </c>
      <c r="H177" s="45">
        <f t="shared" si="38"/>
        <v>129747</v>
      </c>
      <c r="I177" s="45">
        <f t="shared" si="38"/>
        <v>578000</v>
      </c>
      <c r="J177" s="45">
        <f t="shared" si="38"/>
        <v>578000</v>
      </c>
      <c r="K177" s="45">
        <f t="shared" si="38"/>
        <v>578000</v>
      </c>
    </row>
    <row r="178" spans="1:11" s="50" customFormat="1" ht="12">
      <c r="A178" s="47" t="s">
        <v>169</v>
      </c>
      <c r="B178" s="47" t="s">
        <v>170</v>
      </c>
      <c r="C178" s="48">
        <f>C179+C191+C209+C215</f>
        <v>690816</v>
      </c>
      <c r="D178" s="48"/>
      <c r="E178" s="48">
        <f t="shared" ref="E178:H178" si="39">E179+E191+E209+E215</f>
        <v>188575</v>
      </c>
      <c r="F178" s="48">
        <f t="shared" si="39"/>
        <v>158747</v>
      </c>
      <c r="G178" s="48">
        <f t="shared" si="39"/>
        <v>213747</v>
      </c>
      <c r="H178" s="48">
        <f t="shared" si="39"/>
        <v>129747</v>
      </c>
      <c r="I178" s="48">
        <f t="shared" ref="I178:K178" si="40">I179+I191+I209</f>
        <v>578000</v>
      </c>
      <c r="J178" s="48">
        <f t="shared" si="40"/>
        <v>578000</v>
      </c>
      <c r="K178" s="48">
        <f t="shared" si="40"/>
        <v>578000</v>
      </c>
    </row>
    <row r="179" spans="1:11" s="50" customFormat="1" ht="15" customHeight="1">
      <c r="A179" s="47" t="s">
        <v>171</v>
      </c>
      <c r="B179" s="47" t="s">
        <v>172</v>
      </c>
      <c r="C179" s="48">
        <f>C180+C182+C184</f>
        <v>292788</v>
      </c>
      <c r="D179" s="48"/>
      <c r="E179" s="48">
        <f>E180+E182+E184</f>
        <v>77547</v>
      </c>
      <c r="F179" s="48">
        <f>F180+F184</f>
        <v>71747</v>
      </c>
      <c r="G179" s="48">
        <f>G180+G184</f>
        <v>71747</v>
      </c>
      <c r="H179" s="48">
        <f>H180+H184</f>
        <v>71747</v>
      </c>
      <c r="I179" s="48">
        <f>I180+I184</f>
        <v>205000</v>
      </c>
      <c r="J179" s="49">
        <f>I179</f>
        <v>205000</v>
      </c>
      <c r="K179" s="49">
        <f>J179</f>
        <v>205000</v>
      </c>
    </row>
    <row r="180" spans="1:11" s="50" customFormat="1" ht="15" customHeight="1">
      <c r="A180" s="51" t="s">
        <v>173</v>
      </c>
      <c r="B180" s="51" t="s">
        <v>174</v>
      </c>
      <c r="C180" s="52">
        <f>C181</f>
        <v>282988</v>
      </c>
      <c r="D180" s="52"/>
      <c r="E180" s="52">
        <f t="shared" ref="E180:J180" si="41">E181</f>
        <v>70747</v>
      </c>
      <c r="F180" s="52">
        <f t="shared" si="41"/>
        <v>70747</v>
      </c>
      <c r="G180" s="52">
        <f t="shared" si="41"/>
        <v>70747</v>
      </c>
      <c r="H180" s="52">
        <f t="shared" si="41"/>
        <v>70747</v>
      </c>
      <c r="I180" s="52">
        <f t="shared" si="41"/>
        <v>200000</v>
      </c>
      <c r="J180" s="52">
        <f t="shared" si="41"/>
        <v>200000</v>
      </c>
      <c r="K180" s="53">
        <f>J180</f>
        <v>200000</v>
      </c>
    </row>
    <row r="181" spans="1:11" s="50" customFormat="1" ht="15" customHeight="1">
      <c r="A181" s="51" t="s">
        <v>175</v>
      </c>
      <c r="B181" s="51" t="s">
        <v>176</v>
      </c>
      <c r="C181" s="52">
        <v>282988</v>
      </c>
      <c r="D181" s="52"/>
      <c r="E181" s="52">
        <v>70747</v>
      </c>
      <c r="F181" s="52">
        <v>70747</v>
      </c>
      <c r="G181" s="52">
        <v>70747</v>
      </c>
      <c r="H181" s="52">
        <v>70747</v>
      </c>
      <c r="I181" s="52">
        <v>200000</v>
      </c>
      <c r="J181" s="53">
        <v>200000</v>
      </c>
      <c r="K181" s="53">
        <v>200000</v>
      </c>
    </row>
    <row r="182" spans="1:11" s="50" customFormat="1" ht="15" customHeight="1">
      <c r="A182" s="54">
        <v>1002</v>
      </c>
      <c r="B182" s="51" t="s">
        <v>359</v>
      </c>
      <c r="C182" s="52">
        <f>C183</f>
        <v>4800</v>
      </c>
      <c r="D182" s="52"/>
      <c r="E182" s="52">
        <f>E183</f>
        <v>4800</v>
      </c>
      <c r="F182" s="52">
        <v>0</v>
      </c>
      <c r="G182" s="52">
        <v>0</v>
      </c>
      <c r="H182" s="52">
        <v>0</v>
      </c>
      <c r="I182" s="52">
        <v>0</v>
      </c>
      <c r="J182" s="53">
        <v>0</v>
      </c>
      <c r="K182" s="53">
        <v>0</v>
      </c>
    </row>
    <row r="183" spans="1:11" s="50" customFormat="1" ht="15" customHeight="1">
      <c r="A183" s="54">
        <v>100206</v>
      </c>
      <c r="B183" s="51" t="s">
        <v>360</v>
      </c>
      <c r="C183" s="52">
        <v>4800</v>
      </c>
      <c r="D183" s="52"/>
      <c r="E183" s="52">
        <v>4800</v>
      </c>
      <c r="F183" s="52">
        <v>0</v>
      </c>
      <c r="G183" s="52">
        <v>0</v>
      </c>
      <c r="H183" s="52">
        <v>0</v>
      </c>
      <c r="I183" s="52">
        <v>0</v>
      </c>
      <c r="J183" s="53">
        <v>0</v>
      </c>
      <c r="K183" s="53">
        <v>0</v>
      </c>
    </row>
    <row r="184" spans="1:11" s="50" customFormat="1" ht="15" customHeight="1">
      <c r="A184" s="51" t="s">
        <v>179</v>
      </c>
      <c r="B184" s="51" t="s">
        <v>180</v>
      </c>
      <c r="C184" s="52">
        <f>C185+C186+C187+C188+C189+C190</f>
        <v>5000</v>
      </c>
      <c r="D184" s="52"/>
      <c r="E184" s="52">
        <f>E185+E186+E187+E188+E189+E190</f>
        <v>2000</v>
      </c>
      <c r="F184" s="52">
        <f>F185+F186+F187+F188+F189+F190</f>
        <v>1000</v>
      </c>
      <c r="G184" s="52">
        <f>G185+G186+G187+G188+G189+G190</f>
        <v>1000</v>
      </c>
      <c r="H184" s="52">
        <f>H185+H186+H187+H188+H189+H190</f>
        <v>1000</v>
      </c>
      <c r="I184" s="52">
        <f>C184</f>
        <v>5000</v>
      </c>
      <c r="J184" s="53">
        <f>I184</f>
        <v>5000</v>
      </c>
      <c r="K184" s="53">
        <f>J184</f>
        <v>5000</v>
      </c>
    </row>
    <row r="185" spans="1:11" s="50" customFormat="1" ht="15" customHeight="1">
      <c r="A185" s="54" t="s">
        <v>181</v>
      </c>
      <c r="B185" s="51" t="s">
        <v>182</v>
      </c>
      <c r="C185" s="52"/>
      <c r="D185" s="52"/>
      <c r="E185" s="52"/>
      <c r="F185" s="52"/>
      <c r="G185" s="52"/>
      <c r="H185" s="52"/>
      <c r="I185" s="52"/>
      <c r="J185" s="53"/>
      <c r="K185" s="53"/>
    </row>
    <row r="186" spans="1:11" s="50" customFormat="1" ht="15" customHeight="1">
      <c r="A186" s="54" t="s">
        <v>183</v>
      </c>
      <c r="B186" s="51" t="s">
        <v>184</v>
      </c>
      <c r="C186" s="52"/>
      <c r="D186" s="52"/>
      <c r="E186" s="52"/>
      <c r="F186" s="52"/>
      <c r="G186" s="52"/>
      <c r="H186" s="52"/>
      <c r="I186" s="52"/>
      <c r="J186" s="53"/>
      <c r="K186" s="53"/>
    </row>
    <row r="187" spans="1:11" s="50" customFormat="1" ht="24.75" customHeight="1">
      <c r="A187" s="54" t="s">
        <v>185</v>
      </c>
      <c r="B187" s="51" t="s">
        <v>186</v>
      </c>
      <c r="C187" s="52"/>
      <c r="D187" s="52"/>
      <c r="E187" s="52"/>
      <c r="F187" s="52"/>
      <c r="G187" s="52"/>
      <c r="H187" s="52"/>
      <c r="I187" s="52"/>
      <c r="J187" s="53"/>
      <c r="K187" s="53"/>
    </row>
    <row r="188" spans="1:11" s="50" customFormat="1" ht="34.5" customHeight="1">
      <c r="A188" s="54" t="s">
        <v>187</v>
      </c>
      <c r="B188" s="51" t="s">
        <v>188</v>
      </c>
      <c r="C188" s="52"/>
      <c r="D188" s="52"/>
      <c r="E188" s="52"/>
      <c r="F188" s="52"/>
      <c r="G188" s="52"/>
      <c r="H188" s="52"/>
      <c r="I188" s="52"/>
      <c r="J188" s="53"/>
      <c r="K188" s="53"/>
    </row>
    <row r="189" spans="1:11" s="50" customFormat="1" ht="26.25" customHeight="1">
      <c r="A189" s="54" t="s">
        <v>189</v>
      </c>
      <c r="B189" s="51" t="s">
        <v>190</v>
      </c>
      <c r="C189" s="52"/>
      <c r="D189" s="52"/>
      <c r="E189" s="52"/>
      <c r="F189" s="52"/>
      <c r="G189" s="52"/>
      <c r="H189" s="52"/>
      <c r="I189" s="52"/>
      <c r="J189" s="53"/>
      <c r="K189" s="53"/>
    </row>
    <row r="190" spans="1:11" s="50" customFormat="1" ht="26.25" customHeight="1">
      <c r="A190" s="54">
        <v>100307</v>
      </c>
      <c r="B190" s="51" t="s">
        <v>243</v>
      </c>
      <c r="C190" s="52">
        <v>5000</v>
      </c>
      <c r="D190" s="52"/>
      <c r="E190" s="52">
        <v>2000</v>
      </c>
      <c r="F190" s="52">
        <v>1000</v>
      </c>
      <c r="G190" s="52">
        <v>1000</v>
      </c>
      <c r="H190" s="52">
        <v>1000</v>
      </c>
      <c r="I190" s="52">
        <v>5000</v>
      </c>
      <c r="J190" s="53">
        <v>5000</v>
      </c>
      <c r="K190" s="53">
        <v>5000</v>
      </c>
    </row>
    <row r="191" spans="1:11" s="50" customFormat="1" ht="15" customHeight="1">
      <c r="A191" s="47" t="s">
        <v>192</v>
      </c>
      <c r="B191" s="47" t="s">
        <v>193</v>
      </c>
      <c r="C191" s="48">
        <f>C192+C200+C202+C204+C205+C206</f>
        <v>398028</v>
      </c>
      <c r="D191" s="48"/>
      <c r="E191" s="48">
        <f>E192+E200+E202+E204+E205+E206</f>
        <v>111028</v>
      </c>
      <c r="F191" s="48">
        <f>F192+F200+F202+F204+F205+F206</f>
        <v>87000</v>
      </c>
      <c r="G191" s="48">
        <f>G192+G200+G202+G204+G205+G206</f>
        <v>142000</v>
      </c>
      <c r="H191" s="48">
        <f>H192+H200+H202+H204+H205+H206</f>
        <v>58000</v>
      </c>
      <c r="I191" s="48">
        <f>I192+I202+I204+I205+I206</f>
        <v>373000</v>
      </c>
      <c r="J191" s="48">
        <f>J192+J202+J204+J205+J206</f>
        <v>373000</v>
      </c>
      <c r="K191" s="48">
        <f>K192+K202+K204+K205+K206</f>
        <v>373000</v>
      </c>
    </row>
    <row r="192" spans="1:11" s="50" customFormat="1" ht="15" customHeight="1">
      <c r="A192" s="51" t="s">
        <v>194</v>
      </c>
      <c r="B192" s="51" t="s">
        <v>195</v>
      </c>
      <c r="C192" s="48">
        <f>C193+C194+C195+C196+C197+C198+C199</f>
        <v>312028</v>
      </c>
      <c r="D192" s="48"/>
      <c r="E192" s="48">
        <f>E193+E194+E195+E196+E197+E198+E199</f>
        <v>85028</v>
      </c>
      <c r="F192" s="48">
        <f>F193+F194+F195+F196+F197+F198+F199</f>
        <v>77000</v>
      </c>
      <c r="G192" s="48">
        <f>G193+G194+G195+G196+G197+G198+G199</f>
        <v>117000</v>
      </c>
      <c r="H192" s="48">
        <f>H193+H194+H195+H196+H197+H198+H199</f>
        <v>33000</v>
      </c>
      <c r="I192" s="48">
        <v>218000</v>
      </c>
      <c r="J192" s="49">
        <f>I192</f>
        <v>218000</v>
      </c>
      <c r="K192" s="49">
        <f>J192</f>
        <v>218000</v>
      </c>
    </row>
    <row r="193" spans="1:11" s="50" customFormat="1" ht="15" customHeight="1">
      <c r="A193" s="60">
        <v>200101</v>
      </c>
      <c r="B193" s="51" t="s">
        <v>197</v>
      </c>
      <c r="C193" s="52"/>
      <c r="D193" s="52"/>
      <c r="E193" s="52"/>
      <c r="F193" s="52"/>
      <c r="G193" s="52"/>
      <c r="H193" s="52"/>
      <c r="I193" s="52">
        <f>C193</f>
        <v>0</v>
      </c>
      <c r="J193" s="52">
        <f>C193</f>
        <v>0</v>
      </c>
      <c r="K193" s="52">
        <f>E193</f>
        <v>0</v>
      </c>
    </row>
    <row r="194" spans="1:11" s="50" customFormat="1" ht="15" customHeight="1">
      <c r="A194" s="60" t="s">
        <v>198</v>
      </c>
      <c r="B194" s="51" t="s">
        <v>199</v>
      </c>
      <c r="C194" s="52">
        <v>6000</v>
      </c>
      <c r="D194" s="52"/>
      <c r="E194" s="52">
        <v>3000</v>
      </c>
      <c r="F194" s="52">
        <v>0</v>
      </c>
      <c r="G194" s="52">
        <v>1000</v>
      </c>
      <c r="H194" s="52">
        <v>2000</v>
      </c>
      <c r="I194" s="52">
        <v>10000</v>
      </c>
      <c r="J194" s="53">
        <f t="shared" ref="J194:K197" si="42">I194</f>
        <v>10000</v>
      </c>
      <c r="K194" s="53">
        <f t="shared" si="42"/>
        <v>10000</v>
      </c>
    </row>
    <row r="195" spans="1:11" s="50" customFormat="1" ht="15" customHeight="1">
      <c r="A195" s="60" t="s">
        <v>200</v>
      </c>
      <c r="B195" s="51" t="s">
        <v>201</v>
      </c>
      <c r="C195" s="52">
        <v>116028</v>
      </c>
      <c r="D195" s="52"/>
      <c r="E195" s="52">
        <v>31028</v>
      </c>
      <c r="F195" s="52">
        <v>51000</v>
      </c>
      <c r="G195" s="52">
        <v>20000</v>
      </c>
      <c r="H195" s="52">
        <v>14000</v>
      </c>
      <c r="I195" s="52">
        <v>100000</v>
      </c>
      <c r="J195" s="53">
        <f t="shared" si="42"/>
        <v>100000</v>
      </c>
      <c r="K195" s="53">
        <f t="shared" si="42"/>
        <v>100000</v>
      </c>
    </row>
    <row r="196" spans="1:11" s="50" customFormat="1" ht="15" customHeight="1">
      <c r="A196" s="60" t="s">
        <v>260</v>
      </c>
      <c r="B196" s="51" t="s">
        <v>261</v>
      </c>
      <c r="C196" s="52">
        <v>90000</v>
      </c>
      <c r="D196" s="52"/>
      <c r="E196" s="52">
        <v>15000</v>
      </c>
      <c r="F196" s="52">
        <v>5000</v>
      </c>
      <c r="G196" s="52">
        <v>55000</v>
      </c>
      <c r="H196" s="52">
        <v>15000</v>
      </c>
      <c r="I196" s="52">
        <v>150000</v>
      </c>
      <c r="J196" s="53">
        <f t="shared" si="42"/>
        <v>150000</v>
      </c>
      <c r="K196" s="53">
        <f t="shared" si="42"/>
        <v>150000</v>
      </c>
    </row>
    <row r="197" spans="1:11" s="50" customFormat="1" ht="15" customHeight="1">
      <c r="A197" s="60" t="s">
        <v>205</v>
      </c>
      <c r="B197" s="51" t="s">
        <v>206</v>
      </c>
      <c r="C197" s="52">
        <v>4000</v>
      </c>
      <c r="D197" s="52"/>
      <c r="E197" s="52">
        <v>1000</v>
      </c>
      <c r="F197" s="52">
        <v>1000</v>
      </c>
      <c r="G197" s="52">
        <v>1000</v>
      </c>
      <c r="H197" s="52">
        <v>1000</v>
      </c>
      <c r="I197" s="52">
        <f>C197</f>
        <v>4000</v>
      </c>
      <c r="J197" s="53">
        <f t="shared" si="42"/>
        <v>4000</v>
      </c>
      <c r="K197" s="53">
        <f t="shared" si="42"/>
        <v>4000</v>
      </c>
    </row>
    <row r="198" spans="1:11" s="50" customFormat="1" ht="27.75" customHeight="1">
      <c r="A198" s="54">
        <v>200109</v>
      </c>
      <c r="B198" s="51" t="s">
        <v>287</v>
      </c>
      <c r="C198" s="52">
        <v>22000</v>
      </c>
      <c r="D198" s="52"/>
      <c r="E198" s="52">
        <v>15000</v>
      </c>
      <c r="F198" s="52">
        <v>0</v>
      </c>
      <c r="G198" s="52">
        <v>6000</v>
      </c>
      <c r="H198" s="52">
        <v>1000</v>
      </c>
      <c r="I198" s="52">
        <v>40000</v>
      </c>
      <c r="J198" s="52">
        <v>40000</v>
      </c>
      <c r="K198" s="52">
        <v>40000</v>
      </c>
    </row>
    <row r="199" spans="1:11" s="50" customFormat="1" ht="15" customHeight="1">
      <c r="A199" s="54">
        <v>200130</v>
      </c>
      <c r="B199" s="51" t="s">
        <v>288</v>
      </c>
      <c r="C199" s="52">
        <v>74000</v>
      </c>
      <c r="D199" s="52"/>
      <c r="E199" s="52">
        <v>20000</v>
      </c>
      <c r="F199" s="52">
        <v>20000</v>
      </c>
      <c r="G199" s="52">
        <v>34000</v>
      </c>
      <c r="H199" s="52">
        <v>0</v>
      </c>
      <c r="I199" s="52">
        <v>120000</v>
      </c>
      <c r="J199" s="53">
        <f>I199</f>
        <v>120000</v>
      </c>
      <c r="K199" s="53">
        <f>J199</f>
        <v>120000</v>
      </c>
    </row>
    <row r="200" spans="1:11" s="50" customFormat="1" ht="15" customHeight="1">
      <c r="A200" s="54">
        <v>2005</v>
      </c>
      <c r="B200" s="51" t="s">
        <v>294</v>
      </c>
      <c r="C200" s="52">
        <f>C201</f>
        <v>0</v>
      </c>
      <c r="D200" s="52"/>
      <c r="E200" s="52">
        <f>E201</f>
        <v>0</v>
      </c>
      <c r="F200" s="52">
        <f>F201</f>
        <v>0</v>
      </c>
      <c r="G200" s="52">
        <f>G201</f>
        <v>0</v>
      </c>
      <c r="H200" s="52">
        <v>0</v>
      </c>
      <c r="I200" s="52">
        <v>0</v>
      </c>
      <c r="J200" s="53">
        <v>0</v>
      </c>
      <c r="K200" s="53">
        <f>J200</f>
        <v>0</v>
      </c>
    </row>
    <row r="201" spans="1:11" s="50" customFormat="1" ht="15" customHeight="1">
      <c r="A201" s="54">
        <v>200530</v>
      </c>
      <c r="B201" s="51" t="s">
        <v>215</v>
      </c>
      <c r="C201" s="52"/>
      <c r="D201" s="52"/>
      <c r="E201" s="52"/>
      <c r="F201" s="52"/>
      <c r="G201" s="52"/>
      <c r="H201" s="52"/>
      <c r="I201" s="52"/>
      <c r="J201" s="53"/>
      <c r="K201" s="53"/>
    </row>
    <row r="202" spans="1:11" s="50" customFormat="1" ht="15" customHeight="1">
      <c r="A202" s="58">
        <v>2006</v>
      </c>
      <c r="B202" s="51" t="s">
        <v>217</v>
      </c>
      <c r="C202" s="48">
        <f>C203</f>
        <v>1000</v>
      </c>
      <c r="D202" s="48"/>
      <c r="E202" s="48">
        <f t="shared" ref="E202:K202" si="43">E203</f>
        <v>1000</v>
      </c>
      <c r="F202" s="48">
        <f t="shared" si="43"/>
        <v>0</v>
      </c>
      <c r="G202" s="48">
        <f t="shared" si="43"/>
        <v>0</v>
      </c>
      <c r="H202" s="48">
        <f t="shared" si="43"/>
        <v>0</v>
      </c>
      <c r="I202" s="48">
        <f t="shared" si="43"/>
        <v>1000</v>
      </c>
      <c r="J202" s="48">
        <f t="shared" si="43"/>
        <v>1000</v>
      </c>
      <c r="K202" s="48">
        <f t="shared" si="43"/>
        <v>1000</v>
      </c>
    </row>
    <row r="203" spans="1:11" s="50" customFormat="1" ht="15" customHeight="1">
      <c r="A203" s="54">
        <v>200601</v>
      </c>
      <c r="B203" s="51" t="s">
        <v>295</v>
      </c>
      <c r="C203" s="52">
        <v>1000</v>
      </c>
      <c r="D203" s="52"/>
      <c r="E203" s="52">
        <v>1000</v>
      </c>
      <c r="F203" s="52">
        <v>0</v>
      </c>
      <c r="G203" s="52">
        <v>0</v>
      </c>
      <c r="H203" s="52">
        <v>0</v>
      </c>
      <c r="I203" s="52">
        <f>C203</f>
        <v>1000</v>
      </c>
      <c r="J203" s="53">
        <f>I203</f>
        <v>1000</v>
      </c>
      <c r="K203" s="53">
        <f>J203</f>
        <v>1000</v>
      </c>
    </row>
    <row r="204" spans="1:11" s="50" customFormat="1" ht="15" customHeight="1">
      <c r="A204" s="58">
        <v>2011</v>
      </c>
      <c r="B204" s="51" t="s">
        <v>300</v>
      </c>
      <c r="C204" s="52"/>
      <c r="D204" s="52"/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3">
        <v>0</v>
      </c>
      <c r="K204" s="53">
        <f>J204</f>
        <v>0</v>
      </c>
    </row>
    <row r="205" spans="1:11" s="50" customFormat="1" ht="15" customHeight="1">
      <c r="A205" s="58">
        <v>2014</v>
      </c>
      <c r="B205" s="51" t="s">
        <v>301</v>
      </c>
      <c r="C205" s="52"/>
      <c r="D205" s="52"/>
      <c r="E205" s="52"/>
      <c r="F205" s="52"/>
      <c r="G205" s="52"/>
      <c r="H205" s="52"/>
      <c r="I205" s="52"/>
      <c r="J205" s="52"/>
      <c r="K205" s="52"/>
    </row>
    <row r="206" spans="1:11" s="50" customFormat="1" ht="15" customHeight="1">
      <c r="A206" s="51" t="s">
        <v>225</v>
      </c>
      <c r="B206" s="51" t="s">
        <v>226</v>
      </c>
      <c r="C206" s="48">
        <f>C207+C208</f>
        <v>85000</v>
      </c>
      <c r="D206" s="48"/>
      <c r="E206" s="48">
        <f>E207+E208</f>
        <v>25000</v>
      </c>
      <c r="F206" s="48">
        <f>F207+F208</f>
        <v>10000</v>
      </c>
      <c r="G206" s="48">
        <f>G207+G208</f>
        <v>25000</v>
      </c>
      <c r="H206" s="48">
        <f>H207+H208</f>
        <v>25000</v>
      </c>
      <c r="I206" s="48">
        <v>154000</v>
      </c>
      <c r="J206" s="49">
        <v>154000</v>
      </c>
      <c r="K206" s="49">
        <f>J206</f>
        <v>154000</v>
      </c>
    </row>
    <row r="207" spans="1:11" s="50" customFormat="1" ht="15" customHeight="1">
      <c r="A207" s="54">
        <v>203003</v>
      </c>
      <c r="B207" s="51" t="s">
        <v>267</v>
      </c>
      <c r="C207" s="52"/>
      <c r="D207" s="52"/>
      <c r="E207" s="52"/>
      <c r="F207" s="52"/>
      <c r="G207" s="52"/>
      <c r="H207" s="52"/>
      <c r="I207" s="52"/>
      <c r="J207" s="53"/>
      <c r="K207" s="53"/>
    </row>
    <row r="208" spans="1:11" s="50" customFormat="1" ht="15" customHeight="1">
      <c r="A208" s="51" t="s">
        <v>296</v>
      </c>
      <c r="B208" s="51" t="s">
        <v>268</v>
      </c>
      <c r="C208" s="52">
        <v>85000</v>
      </c>
      <c r="D208" s="52"/>
      <c r="E208" s="52">
        <v>25000</v>
      </c>
      <c r="F208" s="52">
        <v>10000</v>
      </c>
      <c r="G208" s="52">
        <v>25000</v>
      </c>
      <c r="H208" s="52">
        <v>25000</v>
      </c>
      <c r="I208" s="52">
        <v>140000</v>
      </c>
      <c r="J208" s="53">
        <f>I208</f>
        <v>140000</v>
      </c>
      <c r="K208" s="53">
        <f>J208</f>
        <v>140000</v>
      </c>
    </row>
    <row r="209" spans="1:11" s="50" customFormat="1" ht="15" customHeight="1">
      <c r="A209" s="51">
        <v>5101</v>
      </c>
      <c r="B209" s="51" t="s">
        <v>302</v>
      </c>
      <c r="C209" s="52">
        <f>C210</f>
        <v>0</v>
      </c>
      <c r="D209" s="52"/>
      <c r="E209" s="52">
        <f>E210</f>
        <v>0</v>
      </c>
      <c r="F209" s="52">
        <f>F210</f>
        <v>0</v>
      </c>
      <c r="G209" s="52">
        <f>G210</f>
        <v>0</v>
      </c>
      <c r="H209" s="52">
        <f>H210</f>
        <v>0</v>
      </c>
      <c r="I209" s="52">
        <v>0</v>
      </c>
      <c r="J209" s="53">
        <v>0</v>
      </c>
      <c r="K209" s="53">
        <v>0</v>
      </c>
    </row>
    <row r="210" spans="1:11" s="50" customFormat="1" ht="15" customHeight="1">
      <c r="A210" s="51">
        <v>510101</v>
      </c>
      <c r="B210" s="51" t="s">
        <v>303</v>
      </c>
      <c r="C210" s="52"/>
      <c r="D210" s="52"/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3">
        <v>0</v>
      </c>
      <c r="K210" s="53">
        <v>0</v>
      </c>
    </row>
    <row r="211" spans="1:11" s="50" customFormat="1" ht="15" customHeight="1">
      <c r="A211" s="51">
        <v>5801</v>
      </c>
      <c r="B211" s="51" t="s">
        <v>304</v>
      </c>
      <c r="C211" s="52">
        <f>C212+C213+C214</f>
        <v>0</v>
      </c>
      <c r="D211" s="52"/>
      <c r="E211" s="52">
        <f>E212+E213+E214</f>
        <v>0</v>
      </c>
      <c r="F211" s="52">
        <f>F212+F213+F214</f>
        <v>0</v>
      </c>
      <c r="G211" s="52">
        <f>G212+G213+G214</f>
        <v>0</v>
      </c>
      <c r="H211" s="52">
        <f>H212+H213+H214</f>
        <v>0</v>
      </c>
      <c r="I211" s="52">
        <v>0</v>
      </c>
      <c r="J211" s="53">
        <v>0</v>
      </c>
      <c r="K211" s="53">
        <v>0</v>
      </c>
    </row>
    <row r="212" spans="1:11" s="50" customFormat="1" ht="15" customHeight="1">
      <c r="A212" s="51">
        <v>580101</v>
      </c>
      <c r="B212" s="51" t="s">
        <v>305</v>
      </c>
      <c r="C212" s="52"/>
      <c r="D212" s="52"/>
      <c r="E212" s="52"/>
      <c r="F212" s="52"/>
      <c r="G212" s="52"/>
      <c r="H212" s="52"/>
      <c r="I212" s="52"/>
      <c r="J212" s="53"/>
      <c r="K212" s="53"/>
    </row>
    <row r="213" spans="1:11" s="50" customFormat="1" ht="27" customHeight="1">
      <c r="A213" s="51">
        <v>580102</v>
      </c>
      <c r="B213" s="51" t="s">
        <v>306</v>
      </c>
      <c r="C213" s="52"/>
      <c r="D213" s="52"/>
      <c r="E213" s="52"/>
      <c r="F213" s="52"/>
      <c r="G213" s="52"/>
      <c r="H213" s="52"/>
      <c r="I213" s="52"/>
      <c r="J213" s="53"/>
      <c r="K213" s="53"/>
    </row>
    <row r="214" spans="1:11" s="50" customFormat="1" ht="15" customHeight="1">
      <c r="A214" s="51">
        <v>580103</v>
      </c>
      <c r="B214" s="51" t="s">
        <v>307</v>
      </c>
      <c r="C214" s="52"/>
      <c r="D214" s="52"/>
      <c r="E214" s="52"/>
      <c r="F214" s="52"/>
      <c r="G214" s="52"/>
      <c r="H214" s="52"/>
      <c r="I214" s="52"/>
      <c r="J214" s="53"/>
      <c r="K214" s="53"/>
    </row>
    <row r="215" spans="1:11" s="50" customFormat="1" ht="15" customHeight="1">
      <c r="A215" s="51">
        <v>59</v>
      </c>
      <c r="B215" s="51" t="s">
        <v>366</v>
      </c>
      <c r="C215" s="52">
        <f>C216</f>
        <v>0</v>
      </c>
      <c r="D215" s="52"/>
      <c r="E215" s="52">
        <f t="shared" ref="E215:H215" si="44">E216</f>
        <v>0</v>
      </c>
      <c r="F215" s="52">
        <f t="shared" si="44"/>
        <v>0</v>
      </c>
      <c r="G215" s="52">
        <f t="shared" si="44"/>
        <v>0</v>
      </c>
      <c r="H215" s="52">
        <f t="shared" si="44"/>
        <v>0</v>
      </c>
      <c r="I215" s="52">
        <v>0</v>
      </c>
      <c r="J215" s="53">
        <v>0</v>
      </c>
      <c r="K215" s="53">
        <v>0</v>
      </c>
    </row>
    <row r="216" spans="1:11" s="50" customFormat="1" ht="15" customHeight="1">
      <c r="A216" s="51">
        <v>5912</v>
      </c>
      <c r="B216" s="51" t="s">
        <v>365</v>
      </c>
      <c r="C216" s="52"/>
      <c r="D216" s="52"/>
      <c r="E216" s="52"/>
      <c r="F216" s="52"/>
      <c r="G216" s="52"/>
      <c r="H216" s="52"/>
      <c r="I216" s="52"/>
      <c r="J216" s="53"/>
      <c r="K216" s="53"/>
    </row>
    <row r="217" spans="1:11" s="50" customFormat="1" ht="27" customHeight="1">
      <c r="A217" s="44">
        <v>61</v>
      </c>
      <c r="B217" s="104" t="s">
        <v>376</v>
      </c>
      <c r="C217" s="45">
        <f>C218+C219</f>
        <v>1281030</v>
      </c>
      <c r="D217" s="45"/>
      <c r="E217" s="45">
        <f>E218+E219</f>
        <v>1281030</v>
      </c>
      <c r="F217" s="45">
        <f t="shared" ref="F217:K217" si="45">F218+F219</f>
        <v>0</v>
      </c>
      <c r="G217" s="45">
        <f t="shared" si="45"/>
        <v>0</v>
      </c>
      <c r="H217" s="45">
        <f t="shared" si="45"/>
        <v>0</v>
      </c>
      <c r="I217" s="45">
        <f t="shared" si="45"/>
        <v>0</v>
      </c>
      <c r="J217" s="45">
        <f t="shared" si="45"/>
        <v>0</v>
      </c>
      <c r="K217" s="45">
        <f t="shared" si="45"/>
        <v>0</v>
      </c>
    </row>
    <row r="218" spans="1:11" s="50" customFormat="1" ht="15" customHeight="1">
      <c r="A218" s="51">
        <v>6101</v>
      </c>
      <c r="B218" s="104" t="s">
        <v>373</v>
      </c>
      <c r="C218" s="52">
        <v>1076496</v>
      </c>
      <c r="D218" s="52"/>
      <c r="E218" s="52">
        <v>1076496</v>
      </c>
      <c r="F218" s="52"/>
      <c r="G218" s="52"/>
      <c r="H218" s="52"/>
      <c r="I218" s="52"/>
      <c r="J218" s="53"/>
      <c r="K218" s="53"/>
    </row>
    <row r="219" spans="1:11" s="50" customFormat="1" ht="15" customHeight="1">
      <c r="A219" s="51">
        <v>6103</v>
      </c>
      <c r="B219" s="104" t="s">
        <v>372</v>
      </c>
      <c r="C219" s="52">
        <v>204534</v>
      </c>
      <c r="D219" s="52"/>
      <c r="E219" s="52">
        <v>204534</v>
      </c>
      <c r="F219" s="52"/>
      <c r="G219" s="52"/>
      <c r="H219" s="52"/>
      <c r="I219" s="52"/>
      <c r="J219" s="53"/>
      <c r="K219" s="53"/>
    </row>
    <row r="220" spans="1:11" s="50" customFormat="1" ht="15" customHeight="1">
      <c r="A220" s="47" t="s">
        <v>229</v>
      </c>
      <c r="B220" s="47" t="s">
        <v>230</v>
      </c>
      <c r="C220" s="48">
        <f>C221</f>
        <v>290000</v>
      </c>
      <c r="D220" s="48"/>
      <c r="E220" s="48">
        <f t="shared" ref="E220:H221" si="46">E221</f>
        <v>290000</v>
      </c>
      <c r="F220" s="48">
        <f t="shared" si="46"/>
        <v>0</v>
      </c>
      <c r="G220" s="48">
        <f t="shared" si="46"/>
        <v>0</v>
      </c>
      <c r="H220" s="48">
        <f t="shared" si="46"/>
        <v>0</v>
      </c>
      <c r="I220" s="48">
        <v>0</v>
      </c>
      <c r="J220" s="49">
        <f>I220</f>
        <v>0</v>
      </c>
      <c r="K220" s="49">
        <f>J220</f>
        <v>0</v>
      </c>
    </row>
    <row r="221" spans="1:11" s="50" customFormat="1" ht="15" customHeight="1">
      <c r="A221" s="51" t="s">
        <v>231</v>
      </c>
      <c r="B221" s="51" t="s">
        <v>232</v>
      </c>
      <c r="C221" s="52">
        <f>C222</f>
        <v>290000</v>
      </c>
      <c r="D221" s="52"/>
      <c r="E221" s="52">
        <f t="shared" si="46"/>
        <v>290000</v>
      </c>
      <c r="F221" s="52">
        <f t="shared" si="46"/>
        <v>0</v>
      </c>
      <c r="G221" s="52">
        <f t="shared" si="46"/>
        <v>0</v>
      </c>
      <c r="H221" s="52">
        <f t="shared" si="46"/>
        <v>0</v>
      </c>
      <c r="I221" s="52">
        <v>0</v>
      </c>
      <c r="J221" s="53">
        <f>I221</f>
        <v>0</v>
      </c>
      <c r="K221" s="53">
        <f>J221</f>
        <v>0</v>
      </c>
    </row>
    <row r="222" spans="1:11" s="50" customFormat="1" ht="15" customHeight="1">
      <c r="A222" s="51" t="s">
        <v>233</v>
      </c>
      <c r="B222" s="51" t="s">
        <v>234</v>
      </c>
      <c r="C222" s="52">
        <f>C223+C224</f>
        <v>290000</v>
      </c>
      <c r="D222" s="52"/>
      <c r="E222" s="52">
        <f t="shared" ref="E222:K222" si="47">E223+E224</f>
        <v>290000</v>
      </c>
      <c r="F222" s="52">
        <f t="shared" si="47"/>
        <v>0</v>
      </c>
      <c r="G222" s="52">
        <f t="shared" si="47"/>
        <v>0</v>
      </c>
      <c r="H222" s="52">
        <f t="shared" si="47"/>
        <v>0</v>
      </c>
      <c r="I222" s="52">
        <f t="shared" si="47"/>
        <v>0</v>
      </c>
      <c r="J222" s="52">
        <f t="shared" si="47"/>
        <v>0</v>
      </c>
      <c r="K222" s="52">
        <f t="shared" si="47"/>
        <v>0</v>
      </c>
    </row>
    <row r="223" spans="1:11" s="50" customFormat="1" ht="15" customHeight="1">
      <c r="A223" s="51" t="s">
        <v>308</v>
      </c>
      <c r="B223" s="51" t="s">
        <v>235</v>
      </c>
      <c r="C223" s="52">
        <v>170000</v>
      </c>
      <c r="D223" s="52"/>
      <c r="E223" s="52">
        <v>170000</v>
      </c>
      <c r="F223" s="52">
        <v>0</v>
      </c>
      <c r="G223" s="52">
        <v>0</v>
      </c>
      <c r="H223" s="52">
        <v>0</v>
      </c>
      <c r="I223" s="52">
        <v>0</v>
      </c>
      <c r="J223" s="53">
        <v>0</v>
      </c>
      <c r="K223" s="53">
        <f>J223</f>
        <v>0</v>
      </c>
    </row>
    <row r="224" spans="1:11" s="50" customFormat="1" ht="15" customHeight="1">
      <c r="A224" s="54">
        <v>710130</v>
      </c>
      <c r="B224" s="51" t="s">
        <v>277</v>
      </c>
      <c r="C224" s="52">
        <v>120000</v>
      </c>
      <c r="D224" s="52"/>
      <c r="E224" s="52">
        <v>120000</v>
      </c>
      <c r="F224" s="52">
        <v>0</v>
      </c>
      <c r="G224" s="52">
        <v>0</v>
      </c>
      <c r="H224" s="52">
        <v>0</v>
      </c>
      <c r="I224" s="52">
        <v>0</v>
      </c>
      <c r="J224" s="53">
        <v>0</v>
      </c>
      <c r="K224" s="53">
        <v>0</v>
      </c>
    </row>
    <row r="225" spans="1:11" s="50" customFormat="1" ht="27" customHeight="1">
      <c r="A225" s="54">
        <v>850101</v>
      </c>
      <c r="B225" s="51" t="s">
        <v>240</v>
      </c>
      <c r="C225" s="52"/>
      <c r="D225" s="52"/>
      <c r="E225" s="52"/>
      <c r="F225" s="52"/>
      <c r="G225" s="52"/>
      <c r="H225" s="52"/>
      <c r="I225" s="52"/>
      <c r="J225" s="53"/>
      <c r="K225" s="53"/>
    </row>
    <row r="226" spans="1:11" s="50" customFormat="1" ht="15" customHeight="1">
      <c r="A226" s="54"/>
      <c r="B226" s="51" t="s">
        <v>309</v>
      </c>
      <c r="C226" s="45">
        <f>C227+C232+C231</f>
        <v>0</v>
      </c>
      <c r="D226" s="45"/>
      <c r="E226" s="45">
        <f>E227+E232+E231</f>
        <v>0</v>
      </c>
      <c r="F226" s="45">
        <f>F227+F232+F231</f>
        <v>0</v>
      </c>
      <c r="G226" s="45">
        <f>G227+G232+G231</f>
        <v>0</v>
      </c>
      <c r="H226" s="45">
        <f>H227+H232+H231</f>
        <v>0</v>
      </c>
      <c r="I226" s="45">
        <f t="shared" ref="I226:K226" si="48">I227+I232</f>
        <v>0</v>
      </c>
      <c r="J226" s="45">
        <f t="shared" si="48"/>
        <v>0</v>
      </c>
      <c r="K226" s="45">
        <f t="shared" si="48"/>
        <v>0</v>
      </c>
    </row>
    <row r="227" spans="1:11" s="50" customFormat="1" ht="15" customHeight="1">
      <c r="A227" s="54">
        <v>670203</v>
      </c>
      <c r="B227" s="51" t="s">
        <v>310</v>
      </c>
      <c r="C227" s="52">
        <f>C228+C229+C230</f>
        <v>0</v>
      </c>
      <c r="D227" s="52"/>
      <c r="E227" s="52">
        <f t="shared" ref="E227:K227" si="49">E228+E229+E230</f>
        <v>0</v>
      </c>
      <c r="F227" s="52">
        <f t="shared" si="49"/>
        <v>0</v>
      </c>
      <c r="G227" s="52">
        <f t="shared" si="49"/>
        <v>0</v>
      </c>
      <c r="H227" s="52">
        <f t="shared" si="49"/>
        <v>0</v>
      </c>
      <c r="I227" s="52">
        <f t="shared" si="49"/>
        <v>0</v>
      </c>
      <c r="J227" s="52">
        <f t="shared" si="49"/>
        <v>0</v>
      </c>
      <c r="K227" s="52">
        <f t="shared" si="49"/>
        <v>0</v>
      </c>
    </row>
    <row r="228" spans="1:11" s="50" customFormat="1" ht="15" customHeight="1">
      <c r="A228" s="54">
        <v>67020302</v>
      </c>
      <c r="B228" s="51" t="s">
        <v>311</v>
      </c>
      <c r="C228" s="52">
        <v>0</v>
      </c>
      <c r="D228" s="52"/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</row>
    <row r="229" spans="1:11" s="50" customFormat="1" ht="15" customHeight="1">
      <c r="A229" s="54">
        <v>67020306</v>
      </c>
      <c r="B229" s="51" t="s">
        <v>312</v>
      </c>
      <c r="C229" s="52">
        <v>0</v>
      </c>
      <c r="D229" s="52"/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</row>
    <row r="230" spans="1:11" s="50" customFormat="1" ht="15" customHeight="1">
      <c r="A230" s="54">
        <v>67020307</v>
      </c>
      <c r="B230" s="51" t="s">
        <v>313</v>
      </c>
      <c r="C230" s="52">
        <v>0</v>
      </c>
      <c r="D230" s="52"/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</row>
    <row r="231" spans="1:11" s="50" customFormat="1" ht="15" customHeight="1">
      <c r="A231" s="54">
        <v>670501</v>
      </c>
      <c r="B231" s="51" t="s">
        <v>314</v>
      </c>
      <c r="C231" s="52">
        <v>0</v>
      </c>
      <c r="D231" s="52"/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</row>
    <row r="232" spans="1:11" s="50" customFormat="1" ht="15" customHeight="1">
      <c r="A232" s="54">
        <v>6750</v>
      </c>
      <c r="B232" s="51" t="s">
        <v>315</v>
      </c>
      <c r="C232" s="52">
        <v>0</v>
      </c>
      <c r="D232" s="52"/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</row>
    <row r="233" spans="1:11" s="50" customFormat="1" ht="15" customHeight="1">
      <c r="A233" s="51"/>
      <c r="B233" s="51"/>
      <c r="C233" s="52"/>
      <c r="D233" s="52"/>
      <c r="E233" s="52"/>
      <c r="F233" s="52"/>
      <c r="G233" s="52"/>
      <c r="H233" s="52"/>
      <c r="I233" s="52"/>
      <c r="J233" s="53"/>
      <c r="K233" s="53"/>
    </row>
    <row r="234" spans="1:11" s="46" customFormat="1" ht="12">
      <c r="A234" s="44" t="s">
        <v>316</v>
      </c>
      <c r="B234" s="47" t="s">
        <v>317</v>
      </c>
      <c r="C234" s="45">
        <f>C235+C251</f>
        <v>1910372</v>
      </c>
      <c r="D234" s="45"/>
      <c r="E234" s="45">
        <f>E235+E251</f>
        <v>586593</v>
      </c>
      <c r="F234" s="45">
        <f>F235+F251</f>
        <v>554593</v>
      </c>
      <c r="G234" s="45">
        <f>G235+G251</f>
        <v>384593</v>
      </c>
      <c r="H234" s="45">
        <f>H235+H251</f>
        <v>384593</v>
      </c>
      <c r="I234" s="45">
        <f>I253</f>
        <v>1510000</v>
      </c>
      <c r="J234" s="45">
        <f>J253</f>
        <v>1306000</v>
      </c>
      <c r="K234" s="45">
        <f>K253</f>
        <v>1306000</v>
      </c>
    </row>
    <row r="235" spans="1:11" s="50" customFormat="1" ht="12">
      <c r="A235" s="47" t="s">
        <v>169</v>
      </c>
      <c r="B235" s="47" t="s">
        <v>170</v>
      </c>
      <c r="C235" s="48">
        <f>C236+C248</f>
        <v>1910372</v>
      </c>
      <c r="D235" s="48"/>
      <c r="E235" s="48">
        <f t="shared" ref="E235:K235" si="50">E236+E248</f>
        <v>586593</v>
      </c>
      <c r="F235" s="48">
        <f t="shared" si="50"/>
        <v>554593</v>
      </c>
      <c r="G235" s="48">
        <f t="shared" si="50"/>
        <v>384593</v>
      </c>
      <c r="H235" s="48">
        <f t="shared" si="50"/>
        <v>384593</v>
      </c>
      <c r="I235" s="48">
        <f t="shared" si="50"/>
        <v>1294168</v>
      </c>
      <c r="J235" s="48">
        <f t="shared" si="50"/>
        <v>1294168</v>
      </c>
      <c r="K235" s="48">
        <f t="shared" si="50"/>
        <v>1294168</v>
      </c>
    </row>
    <row r="236" spans="1:11" s="50" customFormat="1" ht="15" customHeight="1">
      <c r="A236" s="47" t="s">
        <v>171</v>
      </c>
      <c r="B236" s="47" t="s">
        <v>172</v>
      </c>
      <c r="C236" s="48">
        <f>C237+C239+C241</f>
        <v>1530372</v>
      </c>
      <c r="D236" s="48"/>
      <c r="E236" s="48">
        <f>E237+E239+E241</f>
        <v>406593</v>
      </c>
      <c r="F236" s="48">
        <f t="shared" ref="F236:K236" si="51">F237+F241</f>
        <v>374593</v>
      </c>
      <c r="G236" s="48">
        <f t="shared" si="51"/>
        <v>374593</v>
      </c>
      <c r="H236" s="48">
        <f t="shared" si="51"/>
        <v>374593</v>
      </c>
      <c r="I236" s="48">
        <f t="shared" si="51"/>
        <v>924168</v>
      </c>
      <c r="J236" s="48">
        <f t="shared" si="51"/>
        <v>924168</v>
      </c>
      <c r="K236" s="48">
        <f t="shared" si="51"/>
        <v>924168</v>
      </c>
    </row>
    <row r="237" spans="1:11" s="50" customFormat="1" ht="15" customHeight="1">
      <c r="A237" s="51" t="s">
        <v>173</v>
      </c>
      <c r="B237" s="51" t="s">
        <v>174</v>
      </c>
      <c r="C237" s="48">
        <f>C238</f>
        <v>1474204</v>
      </c>
      <c r="D237" s="48"/>
      <c r="E237" s="48">
        <f t="shared" ref="E237:K237" si="52">E238</f>
        <v>368551</v>
      </c>
      <c r="F237" s="48">
        <f t="shared" si="52"/>
        <v>368551</v>
      </c>
      <c r="G237" s="48">
        <f t="shared" si="52"/>
        <v>368551</v>
      </c>
      <c r="H237" s="48">
        <f t="shared" si="52"/>
        <v>368551</v>
      </c>
      <c r="I237" s="48">
        <f t="shared" si="52"/>
        <v>900000</v>
      </c>
      <c r="J237" s="48">
        <f t="shared" si="52"/>
        <v>900000</v>
      </c>
      <c r="K237" s="48">
        <f t="shared" si="52"/>
        <v>900000</v>
      </c>
    </row>
    <row r="238" spans="1:11" s="50" customFormat="1" ht="15" customHeight="1">
      <c r="A238" s="51" t="s">
        <v>175</v>
      </c>
      <c r="B238" s="51" t="s">
        <v>176</v>
      </c>
      <c r="C238" s="52">
        <v>1474204</v>
      </c>
      <c r="D238" s="52"/>
      <c r="E238" s="52">
        <v>368551</v>
      </c>
      <c r="F238" s="52">
        <v>368551</v>
      </c>
      <c r="G238" s="52">
        <v>368551</v>
      </c>
      <c r="H238" s="52">
        <v>368551</v>
      </c>
      <c r="I238" s="52">
        <v>900000</v>
      </c>
      <c r="J238" s="53">
        <v>900000</v>
      </c>
      <c r="K238" s="53">
        <v>900000</v>
      </c>
    </row>
    <row r="239" spans="1:11" s="50" customFormat="1" ht="15" customHeight="1">
      <c r="A239" s="58">
        <v>1002</v>
      </c>
      <c r="B239" s="51" t="s">
        <v>359</v>
      </c>
      <c r="C239" s="52">
        <f>C240</f>
        <v>32000</v>
      </c>
      <c r="D239" s="52"/>
      <c r="E239" s="52">
        <f>E240</f>
        <v>32000</v>
      </c>
      <c r="F239" s="52">
        <v>0</v>
      </c>
      <c r="G239" s="52">
        <v>0</v>
      </c>
      <c r="H239" s="52">
        <v>0</v>
      </c>
      <c r="I239" s="52">
        <v>0</v>
      </c>
      <c r="J239" s="53">
        <v>0</v>
      </c>
      <c r="K239" s="53">
        <v>0</v>
      </c>
    </row>
    <row r="240" spans="1:11" s="50" customFormat="1" ht="15" customHeight="1">
      <c r="A240" s="58">
        <v>100206</v>
      </c>
      <c r="B240" s="51" t="s">
        <v>360</v>
      </c>
      <c r="C240" s="52">
        <v>32000</v>
      </c>
      <c r="D240" s="52"/>
      <c r="E240" s="52">
        <v>32000</v>
      </c>
      <c r="F240" s="52">
        <v>0</v>
      </c>
      <c r="G240" s="52">
        <v>0</v>
      </c>
      <c r="H240" s="52">
        <v>0</v>
      </c>
      <c r="I240" s="52">
        <v>0</v>
      </c>
      <c r="J240" s="53">
        <v>0</v>
      </c>
      <c r="K240" s="53">
        <v>0</v>
      </c>
    </row>
    <row r="241" spans="1:11" s="50" customFormat="1" ht="15" customHeight="1">
      <c r="A241" s="51" t="s">
        <v>179</v>
      </c>
      <c r="B241" s="51" t="s">
        <v>180</v>
      </c>
      <c r="C241" s="52">
        <f>C242+C243+C244+C245+C246+C247</f>
        <v>24168</v>
      </c>
      <c r="D241" s="52"/>
      <c r="E241" s="52">
        <f>E242+E243+E244+E245+E246+E247</f>
        <v>6042</v>
      </c>
      <c r="F241" s="52">
        <f>F242+F243+F244+F245+F246+F247</f>
        <v>6042</v>
      </c>
      <c r="G241" s="52">
        <f>G242+G243+G244+G245+G246+G247</f>
        <v>6042</v>
      </c>
      <c r="H241" s="52">
        <f>H242+H243+H244+H245+H246+H247</f>
        <v>6042</v>
      </c>
      <c r="I241" s="52">
        <f>C241</f>
        <v>24168</v>
      </c>
      <c r="J241" s="53">
        <f>I241</f>
        <v>24168</v>
      </c>
      <c r="K241" s="53">
        <f>J241</f>
        <v>24168</v>
      </c>
    </row>
    <row r="242" spans="1:11" s="50" customFormat="1" ht="15" customHeight="1">
      <c r="A242" s="51" t="s">
        <v>181</v>
      </c>
      <c r="B242" s="51" t="s">
        <v>182</v>
      </c>
      <c r="C242" s="52"/>
      <c r="D242" s="52"/>
      <c r="E242" s="52"/>
      <c r="F242" s="52"/>
      <c r="G242" s="52"/>
      <c r="H242" s="52"/>
      <c r="I242" s="52"/>
      <c r="J242" s="53"/>
      <c r="K242" s="53"/>
    </row>
    <row r="243" spans="1:11" s="50" customFormat="1" ht="15" customHeight="1">
      <c r="A243" s="51" t="s">
        <v>183</v>
      </c>
      <c r="B243" s="51" t="s">
        <v>184</v>
      </c>
      <c r="C243" s="52"/>
      <c r="D243" s="52"/>
      <c r="E243" s="52"/>
      <c r="F243" s="52"/>
      <c r="G243" s="52"/>
      <c r="H243" s="52"/>
      <c r="I243" s="52"/>
      <c r="J243" s="53"/>
      <c r="K243" s="53"/>
    </row>
    <row r="244" spans="1:11" s="50" customFormat="1" ht="15" customHeight="1">
      <c r="A244" s="51" t="s">
        <v>185</v>
      </c>
      <c r="B244" s="51" t="s">
        <v>318</v>
      </c>
      <c r="C244" s="52"/>
      <c r="D244" s="52"/>
      <c r="E244" s="52"/>
      <c r="F244" s="52"/>
      <c r="G244" s="52"/>
      <c r="H244" s="52"/>
      <c r="I244" s="52"/>
      <c r="J244" s="53"/>
      <c r="K244" s="53"/>
    </row>
    <row r="245" spans="1:11" s="50" customFormat="1" ht="23.25" customHeight="1">
      <c r="A245" s="51" t="s">
        <v>187</v>
      </c>
      <c r="B245" s="51" t="s">
        <v>188</v>
      </c>
      <c r="C245" s="52"/>
      <c r="D245" s="52"/>
      <c r="E245" s="52"/>
      <c r="F245" s="52"/>
      <c r="G245" s="52"/>
      <c r="H245" s="52"/>
      <c r="I245" s="52"/>
      <c r="J245" s="53"/>
      <c r="K245" s="53"/>
    </row>
    <row r="246" spans="1:11" s="50" customFormat="1" ht="12">
      <c r="A246" s="51" t="s">
        <v>189</v>
      </c>
      <c r="B246" s="51" t="s">
        <v>190</v>
      </c>
      <c r="C246" s="52"/>
      <c r="D246" s="52"/>
      <c r="E246" s="52"/>
      <c r="F246" s="52"/>
      <c r="G246" s="52"/>
      <c r="H246" s="52"/>
      <c r="I246" s="52"/>
      <c r="J246" s="53"/>
      <c r="K246" s="53"/>
    </row>
    <row r="247" spans="1:11" s="50" customFormat="1" ht="12">
      <c r="A247" s="51">
        <v>100307</v>
      </c>
      <c r="B247" s="51" t="s">
        <v>243</v>
      </c>
      <c r="C247" s="52">
        <v>24168</v>
      </c>
      <c r="D247" s="52"/>
      <c r="E247" s="52">
        <v>6042</v>
      </c>
      <c r="F247" s="52">
        <v>6042</v>
      </c>
      <c r="G247" s="52">
        <v>6042</v>
      </c>
      <c r="H247" s="52">
        <v>6042</v>
      </c>
      <c r="I247" s="52">
        <f>C247</f>
        <v>24168</v>
      </c>
      <c r="J247" s="53">
        <f>I247</f>
        <v>24168</v>
      </c>
      <c r="K247" s="53">
        <f>J247</f>
        <v>24168</v>
      </c>
    </row>
    <row r="248" spans="1:11" s="50" customFormat="1" ht="15" customHeight="1">
      <c r="A248" s="47" t="s">
        <v>269</v>
      </c>
      <c r="B248" s="47" t="s">
        <v>270</v>
      </c>
      <c r="C248" s="48">
        <f>C249</f>
        <v>380000</v>
      </c>
      <c r="D248" s="48"/>
      <c r="E248" s="48">
        <f t="shared" ref="E248:K249" si="53">E249</f>
        <v>180000</v>
      </c>
      <c r="F248" s="48">
        <f t="shared" si="53"/>
        <v>180000</v>
      </c>
      <c r="G248" s="48">
        <f t="shared" si="53"/>
        <v>10000</v>
      </c>
      <c r="H248" s="48">
        <f t="shared" si="53"/>
        <v>10000</v>
      </c>
      <c r="I248" s="48">
        <f t="shared" si="53"/>
        <v>370000</v>
      </c>
      <c r="J248" s="48">
        <f t="shared" si="53"/>
        <v>370000</v>
      </c>
      <c r="K248" s="48">
        <f t="shared" si="53"/>
        <v>370000</v>
      </c>
    </row>
    <row r="249" spans="1:11" s="50" customFormat="1" ht="15" customHeight="1">
      <c r="A249" s="51" t="s">
        <v>271</v>
      </c>
      <c r="B249" s="51" t="s">
        <v>272</v>
      </c>
      <c r="C249" s="52">
        <f>C250</f>
        <v>380000</v>
      </c>
      <c r="D249" s="52"/>
      <c r="E249" s="52">
        <f t="shared" si="53"/>
        <v>180000</v>
      </c>
      <c r="F249" s="52">
        <f t="shared" si="53"/>
        <v>180000</v>
      </c>
      <c r="G249" s="52">
        <f t="shared" si="53"/>
        <v>10000</v>
      </c>
      <c r="H249" s="52">
        <f t="shared" si="53"/>
        <v>10000</v>
      </c>
      <c r="I249" s="52">
        <f t="shared" si="53"/>
        <v>370000</v>
      </c>
      <c r="J249" s="52">
        <f t="shared" si="53"/>
        <v>370000</v>
      </c>
      <c r="K249" s="52">
        <f t="shared" si="53"/>
        <v>370000</v>
      </c>
    </row>
    <row r="250" spans="1:11" s="50" customFormat="1" ht="15" customHeight="1">
      <c r="A250" s="51" t="s">
        <v>319</v>
      </c>
      <c r="B250" s="51" t="s">
        <v>320</v>
      </c>
      <c r="C250" s="52">
        <v>380000</v>
      </c>
      <c r="E250" s="52">
        <v>180000</v>
      </c>
      <c r="F250" s="52">
        <v>180000</v>
      </c>
      <c r="G250" s="52">
        <v>10000</v>
      </c>
      <c r="H250" s="52">
        <v>10000</v>
      </c>
      <c r="I250" s="52">
        <v>370000</v>
      </c>
      <c r="J250" s="53">
        <v>370000</v>
      </c>
      <c r="K250" s="53">
        <v>370000</v>
      </c>
    </row>
    <row r="251" spans="1:11" s="50" customFormat="1" ht="24" customHeight="1">
      <c r="A251" s="51">
        <v>850101</v>
      </c>
      <c r="B251" s="51" t="s">
        <v>357</v>
      </c>
      <c r="C251" s="52"/>
      <c r="D251" s="78"/>
      <c r="E251" s="52"/>
      <c r="F251" s="52"/>
      <c r="G251" s="52"/>
      <c r="H251" s="52"/>
      <c r="I251" s="52"/>
      <c r="J251" s="53"/>
      <c r="K251" s="53"/>
    </row>
    <row r="252" spans="1:11" s="50" customFormat="1" ht="15" customHeight="1">
      <c r="A252" s="51"/>
      <c r="B252" s="51"/>
      <c r="C252" s="52"/>
      <c r="E252" s="52"/>
      <c r="F252" s="52"/>
      <c r="G252" s="52"/>
      <c r="H252" s="52"/>
      <c r="I252" s="52"/>
      <c r="J252" s="53"/>
      <c r="K252" s="53"/>
    </row>
    <row r="253" spans="1:11" s="50" customFormat="1" ht="15" customHeight="1">
      <c r="A253" s="47"/>
      <c r="B253" s="47" t="s">
        <v>321</v>
      </c>
      <c r="C253" s="48">
        <f>C254+C255</f>
        <v>1500450</v>
      </c>
      <c r="D253" s="48"/>
      <c r="E253" s="48">
        <f t="shared" ref="E253:K253" si="54">E254+E255</f>
        <v>397950</v>
      </c>
      <c r="F253" s="48">
        <f t="shared" si="54"/>
        <v>367500</v>
      </c>
      <c r="G253" s="48">
        <f t="shared" si="54"/>
        <v>367500</v>
      </c>
      <c r="H253" s="48">
        <f t="shared" si="54"/>
        <v>367500</v>
      </c>
      <c r="I253" s="48">
        <f t="shared" si="54"/>
        <v>1510000</v>
      </c>
      <c r="J253" s="48">
        <f t="shared" si="54"/>
        <v>1306000</v>
      </c>
      <c r="K253" s="48">
        <f t="shared" si="54"/>
        <v>1306000</v>
      </c>
    </row>
    <row r="254" spans="1:11" s="50" customFormat="1" ht="15" customHeight="1">
      <c r="A254" s="51">
        <v>680502</v>
      </c>
      <c r="B254" s="55" t="s">
        <v>322</v>
      </c>
      <c r="C254" s="52">
        <v>1290450</v>
      </c>
      <c r="D254" s="52"/>
      <c r="E254" s="52">
        <v>345450</v>
      </c>
      <c r="F254" s="52">
        <v>315000</v>
      </c>
      <c r="G254" s="52">
        <v>315000</v>
      </c>
      <c r="H254" s="52">
        <v>315000</v>
      </c>
      <c r="I254" s="52">
        <v>1300000</v>
      </c>
      <c r="J254" s="52">
        <v>1300000</v>
      </c>
      <c r="K254" s="52">
        <v>1300000</v>
      </c>
    </row>
    <row r="255" spans="1:11" s="50" customFormat="1" ht="15" customHeight="1">
      <c r="A255" s="51">
        <v>681501</v>
      </c>
      <c r="B255" s="55" t="s">
        <v>323</v>
      </c>
      <c r="C255" s="52">
        <v>210000</v>
      </c>
      <c r="D255" s="52"/>
      <c r="E255" s="52">
        <v>52500</v>
      </c>
      <c r="F255" s="52">
        <v>52500</v>
      </c>
      <c r="G255" s="52">
        <v>52500</v>
      </c>
      <c r="H255" s="52">
        <v>52500</v>
      </c>
      <c r="I255" s="52">
        <f>C255</f>
        <v>210000</v>
      </c>
      <c r="J255" s="57">
        <v>6000</v>
      </c>
      <c r="K255" s="52">
        <v>6000</v>
      </c>
    </row>
    <row r="256" spans="1:11" s="50" customFormat="1" ht="15" customHeight="1">
      <c r="A256" s="51"/>
      <c r="B256" s="55"/>
      <c r="C256" s="52"/>
      <c r="D256" s="52"/>
      <c r="E256" s="52"/>
      <c r="F256" s="52"/>
      <c r="G256" s="52"/>
      <c r="H256" s="52"/>
      <c r="I256" s="52"/>
      <c r="J256" s="48"/>
      <c r="K256" s="52"/>
    </row>
    <row r="257" spans="1:11" s="46" customFormat="1" ht="15" customHeight="1">
      <c r="A257" s="44" t="s">
        <v>324</v>
      </c>
      <c r="B257" s="44" t="s">
        <v>325</v>
      </c>
      <c r="C257" s="48">
        <f>C258+C288+C298+C305+C302</f>
        <v>6035835</v>
      </c>
      <c r="D257" s="45"/>
      <c r="E257" s="48">
        <f t="shared" ref="E257:K257" si="55">E258+E288+E298+E305+E302</f>
        <v>2904650</v>
      </c>
      <c r="F257" s="48">
        <f t="shared" si="55"/>
        <v>849755</v>
      </c>
      <c r="G257" s="48">
        <f t="shared" si="55"/>
        <v>1038805</v>
      </c>
      <c r="H257" s="48">
        <f t="shared" si="55"/>
        <v>1242625</v>
      </c>
      <c r="I257" s="48">
        <f t="shared" si="55"/>
        <v>2680262</v>
      </c>
      <c r="J257" s="48">
        <f t="shared" si="55"/>
        <v>2585250</v>
      </c>
      <c r="K257" s="48">
        <f t="shared" si="55"/>
        <v>2554250</v>
      </c>
    </row>
    <row r="258" spans="1:11" s="50" customFormat="1" ht="15" customHeight="1">
      <c r="A258" s="47" t="s">
        <v>169</v>
      </c>
      <c r="B258" s="47" t="s">
        <v>170</v>
      </c>
      <c r="C258" s="48">
        <f>C259+C271</f>
        <v>3474943</v>
      </c>
      <c r="D258" s="48"/>
      <c r="E258" s="48">
        <f t="shared" ref="E258:K258" si="56">E259+E271</f>
        <v>1203758</v>
      </c>
      <c r="F258" s="48">
        <f t="shared" si="56"/>
        <v>574755</v>
      </c>
      <c r="G258" s="48">
        <f t="shared" si="56"/>
        <v>818805</v>
      </c>
      <c r="H258" s="48">
        <f t="shared" si="56"/>
        <v>877625</v>
      </c>
      <c r="I258" s="48">
        <f t="shared" si="56"/>
        <v>2680262</v>
      </c>
      <c r="J258" s="48">
        <f t="shared" si="56"/>
        <v>2585250</v>
      </c>
      <c r="K258" s="48">
        <f t="shared" si="56"/>
        <v>2554250</v>
      </c>
    </row>
    <row r="259" spans="1:11" s="50" customFormat="1" ht="15" customHeight="1">
      <c r="A259" s="59">
        <v>10</v>
      </c>
      <c r="B259" s="47" t="s">
        <v>172</v>
      </c>
      <c r="C259" s="48">
        <f>C260+C262+C264</f>
        <v>1011288</v>
      </c>
      <c r="D259" s="48"/>
      <c r="E259" s="48">
        <f>E260+E262+E264</f>
        <v>262422</v>
      </c>
      <c r="F259" s="48">
        <f t="shared" ref="F259:K259" si="57">F260+F264</f>
        <v>249622</v>
      </c>
      <c r="G259" s="48">
        <f t="shared" si="57"/>
        <v>249622</v>
      </c>
      <c r="H259" s="48">
        <f t="shared" si="57"/>
        <v>249622</v>
      </c>
      <c r="I259" s="48">
        <f t="shared" si="57"/>
        <v>1012012</v>
      </c>
      <c r="J259" s="48">
        <f t="shared" si="57"/>
        <v>780000</v>
      </c>
      <c r="K259" s="48">
        <f t="shared" si="57"/>
        <v>780000</v>
      </c>
    </row>
    <row r="260" spans="1:11" s="50" customFormat="1" ht="15" customHeight="1">
      <c r="A260" s="58">
        <v>1001</v>
      </c>
      <c r="B260" s="51" t="s">
        <v>174</v>
      </c>
      <c r="C260" s="52">
        <f>C261</f>
        <v>982012</v>
      </c>
      <c r="D260" s="52"/>
      <c r="E260" s="52">
        <f t="shared" ref="E260:K260" si="58">E261</f>
        <v>245503</v>
      </c>
      <c r="F260" s="52">
        <f t="shared" si="58"/>
        <v>245503</v>
      </c>
      <c r="G260" s="52">
        <f t="shared" si="58"/>
        <v>245503</v>
      </c>
      <c r="H260" s="52">
        <f t="shared" si="58"/>
        <v>245503</v>
      </c>
      <c r="I260" s="52">
        <f t="shared" si="58"/>
        <v>982012</v>
      </c>
      <c r="J260" s="52">
        <f t="shared" si="58"/>
        <v>750000</v>
      </c>
      <c r="K260" s="52">
        <f t="shared" si="58"/>
        <v>750000</v>
      </c>
    </row>
    <row r="261" spans="1:11" s="50" customFormat="1" ht="15" customHeight="1">
      <c r="A261" s="54">
        <v>100101</v>
      </c>
      <c r="B261" s="51" t="s">
        <v>176</v>
      </c>
      <c r="C261" s="52">
        <v>982012</v>
      </c>
      <c r="D261" s="52"/>
      <c r="E261" s="52">
        <v>245503</v>
      </c>
      <c r="F261" s="52">
        <v>245503</v>
      </c>
      <c r="G261" s="52">
        <v>245503</v>
      </c>
      <c r="H261" s="52">
        <v>245503</v>
      </c>
      <c r="I261" s="52">
        <f>C261</f>
        <v>982012</v>
      </c>
      <c r="J261" s="52">
        <v>750000</v>
      </c>
      <c r="K261" s="52">
        <v>750000</v>
      </c>
    </row>
    <row r="262" spans="1:11" s="50" customFormat="1" ht="15" customHeight="1">
      <c r="A262" s="54">
        <v>1002</v>
      </c>
      <c r="B262" s="51" t="s">
        <v>359</v>
      </c>
      <c r="C262" s="52">
        <f>C263</f>
        <v>12800</v>
      </c>
      <c r="D262" s="52"/>
      <c r="E262" s="52">
        <f>E263</f>
        <v>12800</v>
      </c>
      <c r="F262" s="52">
        <v>0</v>
      </c>
      <c r="G262" s="52">
        <v>0</v>
      </c>
      <c r="H262" s="52">
        <v>0</v>
      </c>
      <c r="I262" s="52">
        <v>0</v>
      </c>
      <c r="J262" s="52">
        <v>0</v>
      </c>
      <c r="K262" s="52">
        <v>0</v>
      </c>
    </row>
    <row r="263" spans="1:11" s="50" customFormat="1" ht="15" customHeight="1">
      <c r="A263" s="54">
        <v>100206</v>
      </c>
      <c r="B263" s="51" t="s">
        <v>360</v>
      </c>
      <c r="C263" s="52">
        <v>12800</v>
      </c>
      <c r="D263" s="52"/>
      <c r="E263" s="52">
        <v>12800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</row>
    <row r="264" spans="1:11" s="50" customFormat="1" ht="15" customHeight="1">
      <c r="A264" s="58">
        <v>1003</v>
      </c>
      <c r="B264" s="55" t="s">
        <v>180</v>
      </c>
      <c r="C264" s="52">
        <f>SUM(C265:C270)</f>
        <v>16476</v>
      </c>
      <c r="D264" s="52"/>
      <c r="E264" s="52">
        <f>SUM(E265:E270)</f>
        <v>4119</v>
      </c>
      <c r="F264" s="52">
        <f>SUM(F265:F270)</f>
        <v>4119</v>
      </c>
      <c r="G264" s="52">
        <f>SUM(G265:G270)</f>
        <v>4119</v>
      </c>
      <c r="H264" s="52">
        <f>SUM(H265:H270)</f>
        <v>4119</v>
      </c>
      <c r="I264" s="52">
        <f t="shared" ref="I264:K264" si="59">SUM(I265:I270)</f>
        <v>30000</v>
      </c>
      <c r="J264" s="52">
        <f t="shared" si="59"/>
        <v>30000</v>
      </c>
      <c r="K264" s="52">
        <f t="shared" si="59"/>
        <v>30000</v>
      </c>
    </row>
    <row r="265" spans="1:11" s="50" customFormat="1" ht="15" customHeight="1">
      <c r="A265" s="54">
        <v>100301</v>
      </c>
      <c r="B265" s="51" t="s">
        <v>182</v>
      </c>
      <c r="C265" s="52"/>
      <c r="D265" s="52"/>
      <c r="E265" s="52"/>
      <c r="F265" s="52"/>
      <c r="G265" s="52"/>
      <c r="H265" s="52"/>
      <c r="I265" s="52"/>
      <c r="J265" s="52"/>
      <c r="K265" s="52"/>
    </row>
    <row r="266" spans="1:11" s="50" customFormat="1" ht="15" customHeight="1">
      <c r="A266" s="54">
        <v>100302</v>
      </c>
      <c r="B266" s="51" t="s">
        <v>184</v>
      </c>
      <c r="C266" s="52"/>
      <c r="D266" s="52"/>
      <c r="E266" s="52"/>
      <c r="F266" s="52"/>
      <c r="G266" s="52"/>
      <c r="H266" s="52"/>
      <c r="I266" s="52"/>
      <c r="J266" s="52"/>
      <c r="K266" s="52"/>
    </row>
    <row r="267" spans="1:11" s="50" customFormat="1" ht="27.75" customHeight="1">
      <c r="A267" s="54">
        <v>100303</v>
      </c>
      <c r="B267" s="51" t="s">
        <v>186</v>
      </c>
      <c r="C267" s="52"/>
      <c r="D267" s="52"/>
      <c r="E267" s="52"/>
      <c r="F267" s="52"/>
      <c r="G267" s="52"/>
      <c r="H267" s="52"/>
      <c r="I267" s="52"/>
      <c r="J267" s="52"/>
      <c r="K267" s="52"/>
    </row>
    <row r="268" spans="1:11" s="50" customFormat="1" ht="28.5" customHeight="1">
      <c r="A268" s="54">
        <v>100304</v>
      </c>
      <c r="B268" s="51" t="s">
        <v>188</v>
      </c>
      <c r="C268" s="52"/>
      <c r="D268" s="52"/>
      <c r="E268" s="52"/>
      <c r="F268" s="52"/>
      <c r="G268" s="52"/>
      <c r="H268" s="52"/>
      <c r="I268" s="52"/>
      <c r="J268" s="52"/>
      <c r="K268" s="52"/>
    </row>
    <row r="269" spans="1:11" s="50" customFormat="1" ht="27" customHeight="1">
      <c r="A269" s="54">
        <v>100306</v>
      </c>
      <c r="B269" s="51" t="s">
        <v>190</v>
      </c>
      <c r="C269" s="52"/>
      <c r="D269" s="52"/>
      <c r="E269" s="52"/>
      <c r="F269" s="52"/>
      <c r="G269" s="52"/>
      <c r="H269" s="52"/>
      <c r="I269" s="52"/>
      <c r="J269" s="52"/>
      <c r="K269" s="52"/>
    </row>
    <row r="270" spans="1:11" s="50" customFormat="1" ht="21.75" customHeight="1">
      <c r="A270" s="54">
        <v>1003707</v>
      </c>
      <c r="B270" s="51" t="s">
        <v>243</v>
      </c>
      <c r="C270" s="52">
        <v>16476</v>
      </c>
      <c r="D270" s="52"/>
      <c r="E270" s="52">
        <v>4119</v>
      </c>
      <c r="F270" s="52">
        <v>4119</v>
      </c>
      <c r="G270" s="52">
        <v>4119</v>
      </c>
      <c r="H270" s="52">
        <v>4119</v>
      </c>
      <c r="I270" s="52">
        <v>30000</v>
      </c>
      <c r="J270" s="52">
        <v>30000</v>
      </c>
      <c r="K270" s="52">
        <v>30000</v>
      </c>
    </row>
    <row r="271" spans="1:11" s="50" customFormat="1" ht="15" customHeight="1">
      <c r="A271" s="47" t="s">
        <v>192</v>
      </c>
      <c r="B271" s="47" t="s">
        <v>193</v>
      </c>
      <c r="C271" s="48">
        <f>C272+C279+C281+C285+C282+C283</f>
        <v>2463655</v>
      </c>
      <c r="D271" s="48"/>
      <c r="E271" s="48">
        <f t="shared" ref="E271:K271" si="60">E272+E279+E281+E285+E282+E283</f>
        <v>941336</v>
      </c>
      <c r="F271" s="48">
        <f t="shared" si="60"/>
        <v>325133</v>
      </c>
      <c r="G271" s="48">
        <f t="shared" si="60"/>
        <v>569183</v>
      </c>
      <c r="H271" s="48">
        <f t="shared" si="60"/>
        <v>628003</v>
      </c>
      <c r="I271" s="48">
        <f t="shared" si="60"/>
        <v>1668250</v>
      </c>
      <c r="J271" s="48">
        <f t="shared" si="60"/>
        <v>1805250</v>
      </c>
      <c r="K271" s="48">
        <f t="shared" si="60"/>
        <v>1774250</v>
      </c>
    </row>
    <row r="272" spans="1:11" s="50" customFormat="1" ht="15" customHeight="1">
      <c r="A272" s="51" t="s">
        <v>194</v>
      </c>
      <c r="B272" s="51" t="s">
        <v>195</v>
      </c>
      <c r="C272" s="48">
        <f>SUM(C273:C278)</f>
        <v>2063655</v>
      </c>
      <c r="D272" s="48"/>
      <c r="E272" s="48">
        <f t="shared" ref="E272:K272" si="61">SUM(E273:E278)</f>
        <v>841336</v>
      </c>
      <c r="F272" s="48">
        <f t="shared" si="61"/>
        <v>125133</v>
      </c>
      <c r="G272" s="48">
        <f t="shared" si="61"/>
        <v>519183</v>
      </c>
      <c r="H272" s="48">
        <f t="shared" si="61"/>
        <v>578003</v>
      </c>
      <c r="I272" s="48">
        <f t="shared" si="61"/>
        <v>1168250</v>
      </c>
      <c r="J272" s="48">
        <f t="shared" si="61"/>
        <v>1305250</v>
      </c>
      <c r="K272" s="48">
        <f t="shared" si="61"/>
        <v>1274250</v>
      </c>
    </row>
    <row r="273" spans="1:11" s="50" customFormat="1" ht="15" customHeight="1">
      <c r="A273" s="54">
        <v>200102</v>
      </c>
      <c r="B273" s="51" t="s">
        <v>326</v>
      </c>
      <c r="C273" s="52"/>
      <c r="D273" s="52"/>
      <c r="E273" s="52"/>
      <c r="F273" s="52"/>
      <c r="G273" s="52"/>
      <c r="H273" s="52"/>
      <c r="I273" s="52">
        <f>C273</f>
        <v>0</v>
      </c>
      <c r="J273" s="52">
        <f>D273</f>
        <v>0</v>
      </c>
      <c r="K273" s="52">
        <f>E273</f>
        <v>0</v>
      </c>
    </row>
    <row r="274" spans="1:11" s="50" customFormat="1" ht="15" customHeight="1">
      <c r="A274" s="51" t="s">
        <v>200</v>
      </c>
      <c r="B274" s="51" t="s">
        <v>201</v>
      </c>
      <c r="C274" s="52">
        <v>379968</v>
      </c>
      <c r="D274" s="52"/>
      <c r="E274" s="52">
        <v>197000</v>
      </c>
      <c r="F274" s="52">
        <v>53275</v>
      </c>
      <c r="G274" s="52">
        <v>71417</v>
      </c>
      <c r="H274" s="52">
        <v>58276</v>
      </c>
      <c r="I274" s="52">
        <v>350000</v>
      </c>
      <c r="J274" s="52">
        <v>350000</v>
      </c>
      <c r="K274" s="52">
        <v>350000</v>
      </c>
    </row>
    <row r="275" spans="1:11" s="50" customFormat="1" ht="15" customHeight="1">
      <c r="A275" s="54">
        <v>200104</v>
      </c>
      <c r="B275" s="51" t="s">
        <v>327</v>
      </c>
      <c r="C275" s="52">
        <v>26529</v>
      </c>
      <c r="D275" s="52"/>
      <c r="E275" s="52">
        <v>3000</v>
      </c>
      <c r="F275" s="52">
        <v>13000</v>
      </c>
      <c r="G275" s="52">
        <v>7529</v>
      </c>
      <c r="H275" s="52">
        <v>3000</v>
      </c>
      <c r="I275" s="52">
        <v>20000</v>
      </c>
      <c r="J275" s="52">
        <v>20000</v>
      </c>
      <c r="K275" s="52">
        <v>20000</v>
      </c>
    </row>
    <row r="276" spans="1:11" s="50" customFormat="1" ht="15" customHeight="1">
      <c r="A276" s="54">
        <v>200105</v>
      </c>
      <c r="B276" s="51" t="s">
        <v>203</v>
      </c>
      <c r="C276" s="52">
        <v>110000</v>
      </c>
      <c r="D276" s="52"/>
      <c r="E276" s="52">
        <v>30000</v>
      </c>
      <c r="F276" s="52">
        <v>40000</v>
      </c>
      <c r="G276" s="52">
        <v>40000</v>
      </c>
      <c r="H276" s="52">
        <v>0</v>
      </c>
      <c r="I276" s="52">
        <f>C276</f>
        <v>110000</v>
      </c>
      <c r="J276" s="52">
        <f>C276</f>
        <v>110000</v>
      </c>
      <c r="K276" s="52">
        <f>C276</f>
        <v>110000</v>
      </c>
    </row>
    <row r="277" spans="1:11" s="50" customFormat="1" ht="15" customHeight="1">
      <c r="A277" s="54">
        <v>200106</v>
      </c>
      <c r="B277" s="51" t="s">
        <v>204</v>
      </c>
      <c r="C277" s="52">
        <v>5000</v>
      </c>
      <c r="D277" s="52"/>
      <c r="E277" s="52">
        <v>5000</v>
      </c>
      <c r="F277" s="52">
        <v>0</v>
      </c>
      <c r="G277" s="52">
        <v>0</v>
      </c>
      <c r="H277" s="52">
        <v>0</v>
      </c>
      <c r="I277" s="52">
        <f>C277</f>
        <v>5000</v>
      </c>
      <c r="J277" s="52">
        <v>50000</v>
      </c>
      <c r="K277" s="52">
        <v>50000</v>
      </c>
    </row>
    <row r="278" spans="1:11" s="50" customFormat="1" ht="24.75" customHeight="1">
      <c r="A278" s="51" t="s">
        <v>208</v>
      </c>
      <c r="B278" s="51" t="s">
        <v>328</v>
      </c>
      <c r="C278" s="52">
        <v>1542158</v>
      </c>
      <c r="D278" s="52"/>
      <c r="E278" s="52">
        <v>606336</v>
      </c>
      <c r="F278" s="52">
        <v>18858</v>
      </c>
      <c r="G278" s="52">
        <v>400237</v>
      </c>
      <c r="H278" s="52">
        <v>516727</v>
      </c>
      <c r="I278" s="52">
        <v>683250</v>
      </c>
      <c r="J278" s="52">
        <v>775250</v>
      </c>
      <c r="K278" s="52">
        <v>744250</v>
      </c>
    </row>
    <row r="279" spans="1:11" s="50" customFormat="1" ht="16.5" customHeight="1">
      <c r="A279" s="58">
        <v>2005</v>
      </c>
      <c r="B279" s="51" t="s">
        <v>213</v>
      </c>
      <c r="C279" s="52">
        <f>C280</f>
        <v>0</v>
      </c>
      <c r="D279" s="52"/>
      <c r="E279" s="52">
        <f t="shared" ref="E279:K279" si="62">E280</f>
        <v>0</v>
      </c>
      <c r="F279" s="52">
        <f t="shared" si="62"/>
        <v>0</v>
      </c>
      <c r="G279" s="52">
        <f t="shared" si="62"/>
        <v>0</v>
      </c>
      <c r="H279" s="52">
        <f t="shared" si="62"/>
        <v>0</v>
      </c>
      <c r="I279" s="52">
        <f t="shared" si="62"/>
        <v>0</v>
      </c>
      <c r="J279" s="52">
        <f t="shared" si="62"/>
        <v>0</v>
      </c>
      <c r="K279" s="52">
        <f t="shared" si="62"/>
        <v>0</v>
      </c>
    </row>
    <row r="280" spans="1:11" s="50" customFormat="1" ht="15" customHeight="1">
      <c r="A280" s="54">
        <v>200530</v>
      </c>
      <c r="B280" s="51" t="s">
        <v>215</v>
      </c>
      <c r="C280" s="52"/>
      <c r="D280" s="52"/>
      <c r="E280" s="52"/>
      <c r="F280" s="52"/>
      <c r="G280" s="52"/>
      <c r="H280" s="52"/>
      <c r="I280" s="52"/>
      <c r="J280" s="53"/>
      <c r="K280" s="53"/>
    </row>
    <row r="281" spans="1:11" s="50" customFormat="1" ht="15" customHeight="1">
      <c r="A281" s="58">
        <v>2014</v>
      </c>
      <c r="B281" s="51" t="s">
        <v>301</v>
      </c>
      <c r="C281" s="52"/>
      <c r="D281" s="52"/>
      <c r="E281" s="52"/>
      <c r="F281" s="52"/>
      <c r="G281" s="52"/>
      <c r="H281" s="52"/>
      <c r="I281" s="52"/>
      <c r="J281" s="52"/>
      <c r="K281" s="52"/>
    </row>
    <row r="282" spans="1:11" s="50" customFormat="1" ht="47.25" customHeight="1">
      <c r="A282" s="58">
        <v>2019</v>
      </c>
      <c r="B282" s="51" t="s">
        <v>329</v>
      </c>
      <c r="C282" s="52">
        <v>0</v>
      </c>
      <c r="D282" s="52"/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</row>
    <row r="283" spans="1:11" s="50" customFormat="1" ht="47.25" customHeight="1">
      <c r="A283" s="58">
        <v>2024</v>
      </c>
      <c r="B283" s="51" t="s">
        <v>330</v>
      </c>
      <c r="C283" s="52">
        <v>0</v>
      </c>
      <c r="D283" s="52"/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</row>
    <row r="284" spans="1:11" s="50" customFormat="1" ht="47.25" customHeight="1">
      <c r="A284" s="58">
        <v>202402</v>
      </c>
      <c r="B284" s="51" t="s">
        <v>331</v>
      </c>
      <c r="C284" s="52">
        <v>0</v>
      </c>
      <c r="D284" s="52"/>
      <c r="E284" s="52">
        <v>0</v>
      </c>
      <c r="F284" s="52">
        <v>0</v>
      </c>
      <c r="G284" s="52">
        <v>0</v>
      </c>
      <c r="H284" s="52">
        <v>0</v>
      </c>
      <c r="I284" s="52">
        <v>0</v>
      </c>
      <c r="J284" s="52">
        <v>0</v>
      </c>
      <c r="K284" s="52">
        <v>0</v>
      </c>
    </row>
    <row r="285" spans="1:11" s="50" customFormat="1" ht="15" customHeight="1">
      <c r="A285" s="58">
        <v>2030</v>
      </c>
      <c r="B285" s="51" t="s">
        <v>226</v>
      </c>
      <c r="C285" s="48">
        <f>C286+C287</f>
        <v>400000</v>
      </c>
      <c r="D285" s="48"/>
      <c r="E285" s="48">
        <f t="shared" ref="E285:K285" si="63">E286+E287</f>
        <v>100000</v>
      </c>
      <c r="F285" s="48">
        <f t="shared" si="63"/>
        <v>200000</v>
      </c>
      <c r="G285" s="48">
        <f t="shared" si="63"/>
        <v>50000</v>
      </c>
      <c r="H285" s="48">
        <f t="shared" si="63"/>
        <v>50000</v>
      </c>
      <c r="I285" s="48">
        <f t="shared" si="63"/>
        <v>500000</v>
      </c>
      <c r="J285" s="48">
        <f t="shared" si="63"/>
        <v>500000</v>
      </c>
      <c r="K285" s="48">
        <f t="shared" si="63"/>
        <v>500000</v>
      </c>
    </row>
    <row r="286" spans="1:11" s="50" customFormat="1" ht="15" customHeight="1">
      <c r="A286" s="54">
        <v>203003</v>
      </c>
      <c r="B286" s="51" t="s">
        <v>267</v>
      </c>
      <c r="C286" s="52"/>
      <c r="D286" s="52"/>
      <c r="E286" s="52"/>
      <c r="F286" s="52"/>
      <c r="G286" s="52"/>
      <c r="H286" s="52"/>
      <c r="I286" s="52"/>
      <c r="J286" s="52"/>
      <c r="K286" s="53"/>
    </row>
    <row r="287" spans="1:11" s="50" customFormat="1" ht="15" customHeight="1">
      <c r="A287" s="51" t="s">
        <v>296</v>
      </c>
      <c r="B287" s="51" t="s">
        <v>268</v>
      </c>
      <c r="C287" s="52">
        <v>400000</v>
      </c>
      <c r="D287" s="52"/>
      <c r="E287" s="52">
        <v>100000</v>
      </c>
      <c r="F287" s="52">
        <v>200000</v>
      </c>
      <c r="G287" s="52">
        <v>50000</v>
      </c>
      <c r="H287" s="52">
        <v>50000</v>
      </c>
      <c r="I287" s="52">
        <v>500000</v>
      </c>
      <c r="J287" s="53">
        <v>500000</v>
      </c>
      <c r="K287" s="53">
        <v>500000</v>
      </c>
    </row>
    <row r="288" spans="1:11" s="50" customFormat="1" ht="15" customHeight="1">
      <c r="A288" s="47" t="s">
        <v>229</v>
      </c>
      <c r="B288" s="47" t="s">
        <v>230</v>
      </c>
      <c r="C288" s="48">
        <f>C289</f>
        <v>1360000</v>
      </c>
      <c r="D288" s="48"/>
      <c r="E288" s="48">
        <f>E289</f>
        <v>500000</v>
      </c>
      <c r="F288" s="48">
        <f>F289</f>
        <v>275000</v>
      </c>
      <c r="G288" s="48">
        <f t="shared" ref="E288:H289" si="64">G289</f>
        <v>220000</v>
      </c>
      <c r="H288" s="48">
        <f t="shared" si="64"/>
        <v>365000</v>
      </c>
      <c r="I288" s="48">
        <v>0</v>
      </c>
      <c r="J288" s="49">
        <v>0</v>
      </c>
      <c r="K288" s="49">
        <f>J288</f>
        <v>0</v>
      </c>
    </row>
    <row r="289" spans="1:11" s="50" customFormat="1" ht="15" customHeight="1">
      <c r="A289" s="51" t="s">
        <v>231</v>
      </c>
      <c r="B289" s="51" t="s">
        <v>232</v>
      </c>
      <c r="C289" s="52">
        <f>C290</f>
        <v>1360000</v>
      </c>
      <c r="D289" s="52"/>
      <c r="E289" s="52">
        <f t="shared" si="64"/>
        <v>500000</v>
      </c>
      <c r="F289" s="52">
        <f t="shared" si="64"/>
        <v>275000</v>
      </c>
      <c r="G289" s="52">
        <f t="shared" si="64"/>
        <v>220000</v>
      </c>
      <c r="H289" s="52">
        <f t="shared" si="64"/>
        <v>365000</v>
      </c>
      <c r="I289" s="52">
        <v>0</v>
      </c>
      <c r="J289" s="53">
        <f>I289</f>
        <v>0</v>
      </c>
      <c r="K289" s="53">
        <f>J289</f>
        <v>0</v>
      </c>
    </row>
    <row r="290" spans="1:11" s="50" customFormat="1" ht="15" customHeight="1">
      <c r="A290" s="51" t="s">
        <v>233</v>
      </c>
      <c r="B290" s="51" t="s">
        <v>234</v>
      </c>
      <c r="C290" s="52">
        <f>C291+C292</f>
        <v>1360000</v>
      </c>
      <c r="D290" s="52"/>
      <c r="E290" s="52">
        <f t="shared" ref="E290:K290" si="65">E291+E292</f>
        <v>500000</v>
      </c>
      <c r="F290" s="52">
        <f t="shared" si="65"/>
        <v>275000</v>
      </c>
      <c r="G290" s="52">
        <f t="shared" si="65"/>
        <v>220000</v>
      </c>
      <c r="H290" s="52">
        <f t="shared" si="65"/>
        <v>365000</v>
      </c>
      <c r="I290" s="52">
        <f t="shared" si="65"/>
        <v>0</v>
      </c>
      <c r="J290" s="52">
        <f t="shared" si="65"/>
        <v>0</v>
      </c>
      <c r="K290" s="52">
        <f t="shared" si="65"/>
        <v>0</v>
      </c>
    </row>
    <row r="291" spans="1:11" s="50" customFormat="1" ht="15" customHeight="1">
      <c r="A291" s="51" t="s">
        <v>308</v>
      </c>
      <c r="B291" s="51" t="s">
        <v>235</v>
      </c>
      <c r="C291" s="52">
        <v>530000</v>
      </c>
      <c r="D291" s="52"/>
      <c r="E291" s="52">
        <v>100000</v>
      </c>
      <c r="F291" s="52">
        <v>0</v>
      </c>
      <c r="G291" s="52">
        <v>220000</v>
      </c>
      <c r="H291" s="52">
        <v>210000</v>
      </c>
      <c r="I291" s="52"/>
      <c r="J291" s="53"/>
      <c r="K291" s="53"/>
    </row>
    <row r="292" spans="1:11" s="50" customFormat="1" ht="26.25" customHeight="1">
      <c r="A292" s="51" t="s">
        <v>238</v>
      </c>
      <c r="B292" s="51" t="s">
        <v>239</v>
      </c>
      <c r="C292" s="52">
        <v>830000</v>
      </c>
      <c r="D292" s="52"/>
      <c r="E292" s="52">
        <v>400000</v>
      </c>
      <c r="F292" s="52">
        <v>275000</v>
      </c>
      <c r="G292" s="52">
        <v>0</v>
      </c>
      <c r="H292" s="52">
        <v>155000</v>
      </c>
      <c r="I292" s="52"/>
      <c r="J292" s="53"/>
      <c r="K292" s="53"/>
    </row>
    <row r="293" spans="1:11" s="50" customFormat="1" ht="20.25" customHeight="1">
      <c r="A293" s="51"/>
      <c r="B293" s="55" t="s">
        <v>332</v>
      </c>
      <c r="C293" s="45">
        <f>C294+C296+C297</f>
        <v>0</v>
      </c>
      <c r="D293" s="45"/>
      <c r="E293" s="45">
        <f t="shared" ref="E293:J293" si="66">E296+E297</f>
        <v>0</v>
      </c>
      <c r="F293" s="45">
        <f>F294+F296+F297</f>
        <v>0</v>
      </c>
      <c r="G293" s="45">
        <f t="shared" si="66"/>
        <v>0</v>
      </c>
      <c r="H293" s="45">
        <f t="shared" si="66"/>
        <v>0</v>
      </c>
      <c r="I293" s="45">
        <f t="shared" si="66"/>
        <v>0</v>
      </c>
      <c r="J293" s="45">
        <f t="shared" si="66"/>
        <v>0</v>
      </c>
      <c r="K293" s="45">
        <f>M295</f>
        <v>0</v>
      </c>
    </row>
    <row r="294" spans="1:11" s="50" customFormat="1" ht="13.5" customHeight="1">
      <c r="A294" s="51">
        <v>700203</v>
      </c>
      <c r="B294" s="55" t="s">
        <v>333</v>
      </c>
      <c r="C294" s="52">
        <f>SUM(C295)</f>
        <v>0</v>
      </c>
      <c r="D294" s="52"/>
      <c r="E294" s="52">
        <f>SUM(E295)</f>
        <v>0</v>
      </c>
      <c r="F294" s="52">
        <f>SUM(F295)</f>
        <v>0</v>
      </c>
      <c r="G294" s="52">
        <f t="shared" ref="G294:H294" si="67">SUM(G295)</f>
        <v>0</v>
      </c>
      <c r="H294" s="52">
        <f t="shared" si="67"/>
        <v>0</v>
      </c>
      <c r="I294" s="52">
        <v>0</v>
      </c>
      <c r="J294" s="52">
        <v>0</v>
      </c>
      <c r="K294" s="52">
        <v>0</v>
      </c>
    </row>
    <row r="295" spans="1:11" s="50" customFormat="1" ht="15" customHeight="1">
      <c r="A295" s="51">
        <v>70020301</v>
      </c>
      <c r="B295" s="55" t="s">
        <v>334</v>
      </c>
      <c r="C295" s="52">
        <v>0</v>
      </c>
      <c r="D295" s="52"/>
      <c r="E295" s="52">
        <v>0</v>
      </c>
      <c r="F295" s="52">
        <v>0</v>
      </c>
      <c r="G295" s="52">
        <v>0</v>
      </c>
      <c r="H295" s="52">
        <v>0</v>
      </c>
      <c r="I295" s="52">
        <v>0</v>
      </c>
      <c r="J295" s="52">
        <v>0</v>
      </c>
      <c r="K295" s="52">
        <v>0</v>
      </c>
    </row>
    <row r="296" spans="1:11" s="50" customFormat="1" ht="15.75" customHeight="1">
      <c r="A296" s="51">
        <v>7006</v>
      </c>
      <c r="B296" s="55" t="s">
        <v>335</v>
      </c>
      <c r="C296" s="52"/>
      <c r="D296" s="52"/>
      <c r="E296" s="52"/>
      <c r="F296" s="52"/>
      <c r="G296" s="52"/>
      <c r="H296" s="52"/>
      <c r="I296" s="52"/>
      <c r="J296" s="52"/>
      <c r="K296" s="52"/>
    </row>
    <row r="297" spans="1:11" s="50" customFormat="1" ht="15.75" customHeight="1">
      <c r="A297" s="51">
        <v>7050</v>
      </c>
      <c r="B297" s="55" t="s">
        <v>336</v>
      </c>
      <c r="C297" s="52"/>
      <c r="D297" s="52"/>
      <c r="E297" s="52"/>
      <c r="F297" s="52"/>
      <c r="G297" s="52"/>
      <c r="H297" s="52"/>
      <c r="I297" s="52"/>
      <c r="J297" s="52"/>
      <c r="K297" s="52"/>
    </row>
    <row r="298" spans="1:11" s="50" customFormat="1" ht="15.75" customHeight="1">
      <c r="A298" s="51">
        <v>5801</v>
      </c>
      <c r="B298" s="51" t="s">
        <v>304</v>
      </c>
      <c r="C298" s="77">
        <f>C299+C300+C301</f>
        <v>0</v>
      </c>
      <c r="D298" s="77"/>
      <c r="E298" s="77">
        <f>E299+E300+E301</f>
        <v>0</v>
      </c>
      <c r="F298" s="77">
        <f>F299+F300+F301</f>
        <v>0</v>
      </c>
      <c r="G298" s="77">
        <f>G299+G300+G301</f>
        <v>0</v>
      </c>
      <c r="H298" s="77">
        <f>H299+H300+H301</f>
        <v>0</v>
      </c>
      <c r="I298" s="77">
        <v>0</v>
      </c>
      <c r="J298" s="77">
        <v>0</v>
      </c>
      <c r="K298" s="77">
        <v>0</v>
      </c>
    </row>
    <row r="299" spans="1:11" s="50" customFormat="1" ht="15.75" customHeight="1">
      <c r="A299" s="51">
        <v>580101</v>
      </c>
      <c r="B299" s="51" t="s">
        <v>305</v>
      </c>
      <c r="C299" s="52"/>
      <c r="D299" s="52"/>
      <c r="E299" s="52"/>
      <c r="F299" s="52"/>
      <c r="G299" s="52"/>
      <c r="H299" s="52"/>
      <c r="I299" s="52"/>
      <c r="J299" s="52"/>
      <c r="K299" s="52"/>
    </row>
    <row r="300" spans="1:11" s="50" customFormat="1" ht="26.25" customHeight="1">
      <c r="A300" s="51">
        <v>580102</v>
      </c>
      <c r="B300" s="51" t="s">
        <v>343</v>
      </c>
      <c r="C300" s="52"/>
      <c r="D300" s="52"/>
      <c r="E300" s="52"/>
      <c r="F300" s="52"/>
      <c r="G300" s="52"/>
      <c r="H300" s="52"/>
      <c r="I300" s="52"/>
      <c r="J300" s="52"/>
      <c r="K300" s="52"/>
    </row>
    <row r="301" spans="1:11" s="50" customFormat="1" ht="17.25" customHeight="1">
      <c r="A301" s="51">
        <v>580103</v>
      </c>
      <c r="B301" s="51" t="s">
        <v>307</v>
      </c>
      <c r="C301" s="52"/>
      <c r="D301" s="52"/>
      <c r="E301" s="52"/>
      <c r="F301" s="52"/>
      <c r="G301" s="52"/>
      <c r="H301" s="52"/>
      <c r="I301" s="52"/>
      <c r="J301" s="53"/>
      <c r="K301" s="53"/>
    </row>
    <row r="302" spans="1:11" s="50" customFormat="1" ht="39.75" customHeight="1">
      <c r="A302" s="44">
        <v>60</v>
      </c>
      <c r="B302" s="105" t="s">
        <v>375</v>
      </c>
      <c r="C302" s="45">
        <f>C303+C304</f>
        <v>878702</v>
      </c>
      <c r="D302" s="45"/>
      <c r="E302" s="45">
        <f t="shared" ref="E302:K302" si="68">E303+E304</f>
        <v>878702</v>
      </c>
      <c r="F302" s="45">
        <f t="shared" si="68"/>
        <v>0</v>
      </c>
      <c r="G302" s="45">
        <f t="shared" si="68"/>
        <v>0</v>
      </c>
      <c r="H302" s="45">
        <f t="shared" si="68"/>
        <v>0</v>
      </c>
      <c r="I302" s="45">
        <f t="shared" si="68"/>
        <v>0</v>
      </c>
      <c r="J302" s="45">
        <f t="shared" si="68"/>
        <v>0</v>
      </c>
      <c r="K302" s="45">
        <f t="shared" si="68"/>
        <v>0</v>
      </c>
    </row>
    <row r="303" spans="1:11" s="50" customFormat="1" ht="21.75" customHeight="1">
      <c r="A303" s="51">
        <v>6001</v>
      </c>
      <c r="B303" s="104" t="s">
        <v>371</v>
      </c>
      <c r="C303" s="52">
        <v>738405</v>
      </c>
      <c r="D303" s="52"/>
      <c r="E303" s="52">
        <v>738405</v>
      </c>
      <c r="F303" s="52"/>
      <c r="G303" s="52"/>
      <c r="H303" s="52"/>
      <c r="I303" s="52"/>
      <c r="J303" s="53"/>
      <c r="K303" s="53"/>
    </row>
    <row r="304" spans="1:11" s="50" customFormat="1" ht="17.25" customHeight="1">
      <c r="A304" s="51">
        <v>6003</v>
      </c>
      <c r="B304" s="104" t="s">
        <v>372</v>
      </c>
      <c r="C304" s="52">
        <v>140297</v>
      </c>
      <c r="D304" s="52"/>
      <c r="E304" s="52">
        <v>140297</v>
      </c>
      <c r="F304" s="52"/>
      <c r="G304" s="52"/>
      <c r="H304" s="52"/>
      <c r="I304" s="52"/>
      <c r="J304" s="53"/>
      <c r="K304" s="53"/>
    </row>
    <row r="305" spans="1:11" s="50" customFormat="1" ht="36.75" customHeight="1">
      <c r="A305" s="44">
        <v>61</v>
      </c>
      <c r="B305" s="105" t="s">
        <v>376</v>
      </c>
      <c r="C305" s="45">
        <f>C306+C307</f>
        <v>322190</v>
      </c>
      <c r="D305" s="45"/>
      <c r="E305" s="45">
        <f t="shared" ref="E305:K305" si="69">E306+E307</f>
        <v>322190</v>
      </c>
      <c r="F305" s="45">
        <f t="shared" si="69"/>
        <v>0</v>
      </c>
      <c r="G305" s="45">
        <f t="shared" si="69"/>
        <v>0</v>
      </c>
      <c r="H305" s="45">
        <f t="shared" si="69"/>
        <v>0</v>
      </c>
      <c r="I305" s="45">
        <f t="shared" si="69"/>
        <v>0</v>
      </c>
      <c r="J305" s="45">
        <f t="shared" si="69"/>
        <v>0</v>
      </c>
      <c r="K305" s="45">
        <f t="shared" si="69"/>
        <v>0</v>
      </c>
    </row>
    <row r="306" spans="1:11" s="50" customFormat="1" ht="17.25" customHeight="1">
      <c r="A306" s="51">
        <v>6101</v>
      </c>
      <c r="B306" s="104" t="s">
        <v>373</v>
      </c>
      <c r="C306" s="52">
        <v>270748</v>
      </c>
      <c r="D306" s="52"/>
      <c r="E306" s="52">
        <v>270748</v>
      </c>
      <c r="F306" s="52"/>
      <c r="G306" s="52"/>
      <c r="H306" s="52"/>
      <c r="I306" s="52"/>
      <c r="J306" s="53"/>
      <c r="K306" s="53"/>
    </row>
    <row r="307" spans="1:11" s="50" customFormat="1" ht="17.25" customHeight="1">
      <c r="A307" s="51">
        <v>6103</v>
      </c>
      <c r="B307" s="104" t="s">
        <v>372</v>
      </c>
      <c r="C307" s="52">
        <v>51442</v>
      </c>
      <c r="D307" s="52"/>
      <c r="E307" s="52">
        <v>51442</v>
      </c>
      <c r="F307" s="52"/>
      <c r="G307" s="52"/>
      <c r="H307" s="52"/>
      <c r="I307" s="52"/>
      <c r="J307" s="53"/>
      <c r="K307" s="53"/>
    </row>
    <row r="308" spans="1:11" s="46" customFormat="1" ht="15" customHeight="1">
      <c r="A308" s="44" t="s">
        <v>337</v>
      </c>
      <c r="B308" s="44" t="s">
        <v>338</v>
      </c>
      <c r="C308" s="45">
        <f>C309+C326+C331+C322</f>
        <v>950000</v>
      </c>
      <c r="D308" s="45"/>
      <c r="E308" s="45">
        <f>E309+E324+E326+E331</f>
        <v>400000</v>
      </c>
      <c r="F308" s="45">
        <f>F309+F326+F331</f>
        <v>0</v>
      </c>
      <c r="G308" s="45">
        <f>G309+G326+G331+G322</f>
        <v>0</v>
      </c>
      <c r="H308" s="45">
        <f>H309+H326+H331+H322</f>
        <v>550000</v>
      </c>
      <c r="I308" s="45">
        <v>0</v>
      </c>
      <c r="J308" s="41">
        <v>0</v>
      </c>
      <c r="K308" s="41">
        <f>J308</f>
        <v>0</v>
      </c>
    </row>
    <row r="309" spans="1:11" s="50" customFormat="1" ht="15" customHeight="1">
      <c r="A309" s="47" t="s">
        <v>169</v>
      </c>
      <c r="B309" s="47" t="s">
        <v>170</v>
      </c>
      <c r="C309" s="48">
        <f>C310+C315</f>
        <v>0</v>
      </c>
      <c r="D309" s="48"/>
      <c r="E309" s="48">
        <f>E310+E315</f>
        <v>0</v>
      </c>
      <c r="F309" s="48">
        <f>F310+F315</f>
        <v>0</v>
      </c>
      <c r="G309" s="48">
        <f>G310+G315</f>
        <v>0</v>
      </c>
      <c r="H309" s="48">
        <f>H310+H315</f>
        <v>0</v>
      </c>
      <c r="I309" s="48">
        <v>0</v>
      </c>
      <c r="J309" s="49">
        <v>0</v>
      </c>
      <c r="K309" s="49">
        <f>J309</f>
        <v>0</v>
      </c>
    </row>
    <row r="310" spans="1:11" s="50" customFormat="1" ht="15" customHeight="1">
      <c r="A310" s="47">
        <v>10</v>
      </c>
      <c r="B310" s="47" t="s">
        <v>172</v>
      </c>
      <c r="C310" s="48">
        <f>C311+C313</f>
        <v>0</v>
      </c>
      <c r="D310" s="48"/>
      <c r="E310" s="48">
        <f t="shared" ref="E310:K310" si="70">E311+E313</f>
        <v>0</v>
      </c>
      <c r="F310" s="48">
        <f t="shared" si="70"/>
        <v>0</v>
      </c>
      <c r="G310" s="48">
        <f t="shared" si="70"/>
        <v>0</v>
      </c>
      <c r="H310" s="48">
        <f t="shared" si="70"/>
        <v>0</v>
      </c>
      <c r="I310" s="48">
        <f t="shared" si="70"/>
        <v>0</v>
      </c>
      <c r="J310" s="48">
        <f t="shared" si="70"/>
        <v>0</v>
      </c>
      <c r="K310" s="48">
        <f t="shared" si="70"/>
        <v>0</v>
      </c>
    </row>
    <row r="311" spans="1:11" s="50" customFormat="1" ht="15" customHeight="1">
      <c r="A311" s="47">
        <v>1001</v>
      </c>
      <c r="B311" s="47" t="s">
        <v>339</v>
      </c>
      <c r="C311" s="57"/>
      <c r="D311" s="57"/>
      <c r="E311" s="57"/>
      <c r="F311" s="57"/>
      <c r="G311" s="57"/>
      <c r="H311" s="57"/>
      <c r="I311" s="48"/>
      <c r="J311" s="49"/>
      <c r="K311" s="49"/>
    </row>
    <row r="312" spans="1:11" s="50" customFormat="1" ht="15" customHeight="1">
      <c r="A312" s="55">
        <v>100101</v>
      </c>
      <c r="B312" s="55" t="s">
        <v>340</v>
      </c>
      <c r="C312" s="57"/>
      <c r="D312" s="57"/>
      <c r="E312" s="57"/>
      <c r="F312" s="57"/>
      <c r="G312" s="57"/>
      <c r="H312" s="57"/>
      <c r="I312" s="48"/>
      <c r="J312" s="49"/>
      <c r="K312" s="49"/>
    </row>
    <row r="313" spans="1:11" s="50" customFormat="1" ht="15" customHeight="1">
      <c r="A313" s="47">
        <v>1003</v>
      </c>
      <c r="B313" s="47" t="s">
        <v>341</v>
      </c>
      <c r="C313" s="57"/>
      <c r="D313" s="57"/>
      <c r="E313" s="57"/>
      <c r="F313" s="57"/>
      <c r="G313" s="57"/>
      <c r="H313" s="57"/>
      <c r="I313" s="48"/>
      <c r="J313" s="49"/>
      <c r="K313" s="49"/>
    </row>
    <row r="314" spans="1:11" s="50" customFormat="1" ht="15" customHeight="1">
      <c r="A314" s="55">
        <v>100307</v>
      </c>
      <c r="B314" s="55" t="s">
        <v>243</v>
      </c>
      <c r="C314" s="57"/>
      <c r="D314" s="57"/>
      <c r="E314" s="57"/>
      <c r="F314" s="57"/>
      <c r="G314" s="57"/>
      <c r="H314" s="57"/>
      <c r="I314" s="48"/>
      <c r="J314" s="49"/>
      <c r="K314" s="49"/>
    </row>
    <row r="315" spans="1:11" s="50" customFormat="1" ht="15" customHeight="1">
      <c r="A315" s="47" t="s">
        <v>192</v>
      </c>
      <c r="B315" s="47" t="s">
        <v>193</v>
      </c>
      <c r="C315" s="48">
        <f>C316+C318+C319</f>
        <v>0</v>
      </c>
      <c r="D315" s="48"/>
      <c r="E315" s="48">
        <f>E316+E318+E319</f>
        <v>0</v>
      </c>
      <c r="F315" s="48">
        <f>F316+F318+F319</f>
        <v>0</v>
      </c>
      <c r="G315" s="48">
        <f>G316+G318+G319</f>
        <v>0</v>
      </c>
      <c r="H315" s="48">
        <f>H316+H318+H319</f>
        <v>0</v>
      </c>
      <c r="I315" s="48">
        <v>0</v>
      </c>
      <c r="J315" s="49">
        <f t="shared" ref="J315:K316" si="71">I315</f>
        <v>0</v>
      </c>
      <c r="K315" s="49">
        <f t="shared" si="71"/>
        <v>0</v>
      </c>
    </row>
    <row r="316" spans="1:11" s="50" customFormat="1" ht="12">
      <c r="A316" s="51" t="s">
        <v>194</v>
      </c>
      <c r="B316" s="51" t="s">
        <v>195</v>
      </c>
      <c r="C316" s="52">
        <f>C317</f>
        <v>0</v>
      </c>
      <c r="D316" s="52"/>
      <c r="E316" s="52">
        <f>E317</f>
        <v>0</v>
      </c>
      <c r="F316" s="52">
        <f>F317</f>
        <v>0</v>
      </c>
      <c r="G316" s="52">
        <f>G317</f>
        <v>0</v>
      </c>
      <c r="H316" s="52">
        <f>H317</f>
        <v>0</v>
      </c>
      <c r="I316" s="52">
        <f>C316</f>
        <v>0</v>
      </c>
      <c r="J316" s="53">
        <f t="shared" si="71"/>
        <v>0</v>
      </c>
      <c r="K316" s="53">
        <f t="shared" si="71"/>
        <v>0</v>
      </c>
    </row>
    <row r="317" spans="1:11" s="50" customFormat="1" ht="21.75" customHeight="1">
      <c r="A317" s="51" t="s">
        <v>208</v>
      </c>
      <c r="B317" s="51" t="s">
        <v>209</v>
      </c>
      <c r="C317" s="52"/>
      <c r="D317" s="52"/>
      <c r="E317" s="52"/>
      <c r="F317" s="52"/>
      <c r="G317" s="52"/>
      <c r="H317" s="52"/>
      <c r="I317" s="52"/>
      <c r="J317" s="53"/>
      <c r="K317" s="53"/>
    </row>
    <row r="318" spans="1:11" s="50" customFormat="1" ht="15" customHeight="1">
      <c r="A318" s="51">
        <v>2002</v>
      </c>
      <c r="B318" s="51" t="s">
        <v>211</v>
      </c>
      <c r="C318" s="52">
        <v>0</v>
      </c>
      <c r="D318" s="52"/>
      <c r="E318" s="52">
        <v>0</v>
      </c>
      <c r="F318" s="52">
        <v>0</v>
      </c>
      <c r="G318" s="52">
        <v>0</v>
      </c>
      <c r="H318" s="52">
        <v>0</v>
      </c>
      <c r="I318" s="52">
        <v>0</v>
      </c>
      <c r="J318" s="53">
        <v>0</v>
      </c>
      <c r="K318" s="53">
        <f>J318</f>
        <v>0</v>
      </c>
    </row>
    <row r="319" spans="1:11" s="50" customFormat="1" ht="15" customHeight="1">
      <c r="A319" s="51" t="s">
        <v>225</v>
      </c>
      <c r="B319" s="51" t="s">
        <v>226</v>
      </c>
      <c r="C319" s="52">
        <f>C320</f>
        <v>0</v>
      </c>
      <c r="D319" s="52"/>
      <c r="E319" s="52">
        <f>E320</f>
        <v>0</v>
      </c>
      <c r="F319" s="52">
        <f>F320</f>
        <v>0</v>
      </c>
      <c r="G319" s="52">
        <f>G320</f>
        <v>0</v>
      </c>
      <c r="H319" s="52">
        <f>H320</f>
        <v>0</v>
      </c>
      <c r="I319" s="52">
        <v>0</v>
      </c>
      <c r="J319" s="53">
        <f>I319</f>
        <v>0</v>
      </c>
      <c r="K319" s="53">
        <f>J319</f>
        <v>0</v>
      </c>
    </row>
    <row r="320" spans="1:11" s="50" customFormat="1" ht="15" customHeight="1">
      <c r="A320" s="51" t="s">
        <v>296</v>
      </c>
      <c r="B320" s="51" t="s">
        <v>268</v>
      </c>
      <c r="C320" s="52">
        <v>0</v>
      </c>
      <c r="D320" s="52"/>
      <c r="E320" s="52">
        <v>0</v>
      </c>
      <c r="F320" s="52">
        <v>0</v>
      </c>
      <c r="G320" s="52">
        <v>0</v>
      </c>
      <c r="H320" s="52">
        <v>0</v>
      </c>
      <c r="I320" s="52">
        <v>0</v>
      </c>
      <c r="J320" s="53">
        <v>0</v>
      </c>
      <c r="K320" s="53">
        <f>J320</f>
        <v>0</v>
      </c>
    </row>
    <row r="321" spans="1:11" s="50" customFormat="1" ht="15" customHeight="1">
      <c r="A321" s="51">
        <v>840303</v>
      </c>
      <c r="B321" s="51" t="s">
        <v>342</v>
      </c>
      <c r="C321" s="52"/>
      <c r="D321" s="52"/>
      <c r="E321" s="52"/>
      <c r="F321" s="52"/>
      <c r="G321" s="52"/>
      <c r="H321" s="52"/>
      <c r="I321" s="52"/>
      <c r="J321" s="53"/>
      <c r="K321" s="53"/>
    </row>
    <row r="322" spans="1:11" s="50" customFormat="1" ht="15" customHeight="1">
      <c r="A322" s="51">
        <v>5801</v>
      </c>
      <c r="B322" s="51" t="s">
        <v>304</v>
      </c>
      <c r="C322" s="52">
        <v>0</v>
      </c>
      <c r="D322" s="52"/>
      <c r="E322" s="52">
        <f>E323+E324</f>
        <v>0</v>
      </c>
      <c r="F322" s="52">
        <f>F323+F324</f>
        <v>0</v>
      </c>
      <c r="G322" s="52">
        <f>G323+G324</f>
        <v>0</v>
      </c>
      <c r="H322" s="52">
        <v>0</v>
      </c>
      <c r="I322" s="52">
        <v>0</v>
      </c>
      <c r="J322" s="53">
        <v>0</v>
      </c>
      <c r="K322" s="53">
        <v>0</v>
      </c>
    </row>
    <row r="323" spans="1:11" s="50" customFormat="1" ht="15" customHeight="1">
      <c r="A323" s="51">
        <v>580101</v>
      </c>
      <c r="B323" s="51" t="s">
        <v>305</v>
      </c>
      <c r="C323" s="52"/>
      <c r="D323" s="52"/>
      <c r="E323" s="52"/>
      <c r="F323" s="52"/>
      <c r="G323" s="52"/>
      <c r="H323" s="52"/>
      <c r="I323" s="52"/>
      <c r="J323" s="53"/>
      <c r="K323" s="52"/>
    </row>
    <row r="324" spans="1:11" s="50" customFormat="1" ht="24.75" customHeight="1">
      <c r="A324" s="51">
        <v>580102</v>
      </c>
      <c r="B324" s="51" t="s">
        <v>343</v>
      </c>
      <c r="C324" s="52"/>
      <c r="D324" s="52"/>
      <c r="E324" s="52"/>
      <c r="F324" s="52"/>
      <c r="G324" s="52"/>
      <c r="H324" s="52"/>
      <c r="I324" s="52"/>
      <c r="J324" s="53"/>
      <c r="K324" s="53"/>
    </row>
    <row r="325" spans="1:11" s="50" customFormat="1" ht="15" customHeight="1">
      <c r="A325" s="51">
        <v>580103</v>
      </c>
      <c r="B325" s="51" t="s">
        <v>307</v>
      </c>
      <c r="C325" s="52"/>
      <c r="D325" s="52"/>
      <c r="E325" s="52"/>
      <c r="F325" s="52"/>
      <c r="G325" s="52"/>
      <c r="H325" s="52"/>
      <c r="I325" s="52"/>
      <c r="J325" s="53"/>
      <c r="K325" s="53"/>
    </row>
    <row r="326" spans="1:11" s="50" customFormat="1" ht="15" customHeight="1">
      <c r="A326" s="47" t="s">
        <v>229</v>
      </c>
      <c r="B326" s="47" t="s">
        <v>230</v>
      </c>
      <c r="C326" s="52">
        <f>C327</f>
        <v>950000</v>
      </c>
      <c r="D326" s="48"/>
      <c r="E326" s="48">
        <f t="shared" ref="E326:H327" si="72">E327</f>
        <v>400000</v>
      </c>
      <c r="F326" s="48">
        <f t="shared" si="72"/>
        <v>0</v>
      </c>
      <c r="G326" s="48">
        <f t="shared" si="72"/>
        <v>0</v>
      </c>
      <c r="H326" s="48">
        <f t="shared" si="72"/>
        <v>550000</v>
      </c>
      <c r="I326" s="48">
        <v>0</v>
      </c>
      <c r="J326" s="49">
        <f t="shared" ref="J326:K329" si="73">I326</f>
        <v>0</v>
      </c>
      <c r="K326" s="49">
        <f t="shared" si="73"/>
        <v>0</v>
      </c>
    </row>
    <row r="327" spans="1:11" s="50" customFormat="1" ht="15" customHeight="1">
      <c r="A327" s="51" t="s">
        <v>231</v>
      </c>
      <c r="B327" s="51" t="s">
        <v>232</v>
      </c>
      <c r="C327" s="52">
        <f>C328</f>
        <v>950000</v>
      </c>
      <c r="D327" s="52"/>
      <c r="E327" s="52">
        <f t="shared" si="72"/>
        <v>400000</v>
      </c>
      <c r="F327" s="52">
        <f t="shared" si="72"/>
        <v>0</v>
      </c>
      <c r="G327" s="52">
        <f t="shared" si="72"/>
        <v>0</v>
      </c>
      <c r="H327" s="52">
        <f t="shared" si="72"/>
        <v>550000</v>
      </c>
      <c r="I327" s="52">
        <v>0</v>
      </c>
      <c r="J327" s="53">
        <f t="shared" si="73"/>
        <v>0</v>
      </c>
      <c r="K327" s="53">
        <f t="shared" si="73"/>
        <v>0</v>
      </c>
    </row>
    <row r="328" spans="1:11" s="50" customFormat="1" ht="15" customHeight="1">
      <c r="A328" s="51" t="s">
        <v>233</v>
      </c>
      <c r="B328" s="51" t="s">
        <v>234</v>
      </c>
      <c r="C328" s="52">
        <f>C329+C330</f>
        <v>950000</v>
      </c>
      <c r="D328" s="52"/>
      <c r="E328" s="52">
        <f>E329+E330</f>
        <v>400000</v>
      </c>
      <c r="F328" s="52">
        <f>F329+F330</f>
        <v>0</v>
      </c>
      <c r="G328" s="52">
        <f t="shared" ref="G328:H328" si="74">G329+G330</f>
        <v>0</v>
      </c>
      <c r="H328" s="52">
        <f t="shared" si="74"/>
        <v>550000</v>
      </c>
      <c r="I328" s="52">
        <v>0</v>
      </c>
      <c r="J328" s="53">
        <f t="shared" si="73"/>
        <v>0</v>
      </c>
      <c r="K328" s="53">
        <f t="shared" si="73"/>
        <v>0</v>
      </c>
    </row>
    <row r="329" spans="1:11" s="50" customFormat="1" ht="15" customHeight="1">
      <c r="A329" s="51" t="s">
        <v>308</v>
      </c>
      <c r="B329" s="51" t="s">
        <v>235</v>
      </c>
      <c r="C329" s="52">
        <v>950000</v>
      </c>
      <c r="D329" s="52"/>
      <c r="E329" s="52">
        <v>400000</v>
      </c>
      <c r="F329" s="52">
        <v>0</v>
      </c>
      <c r="G329" s="52">
        <v>0</v>
      </c>
      <c r="H329" s="52">
        <v>550000</v>
      </c>
      <c r="I329" s="52">
        <v>0</v>
      </c>
      <c r="J329" s="53">
        <f t="shared" si="73"/>
        <v>0</v>
      </c>
      <c r="K329" s="53">
        <f t="shared" si="73"/>
        <v>0</v>
      </c>
    </row>
    <row r="330" spans="1:11" s="50" customFormat="1" ht="22.5" customHeight="1">
      <c r="A330" s="51" t="s">
        <v>238</v>
      </c>
      <c r="B330" s="51" t="s">
        <v>239</v>
      </c>
      <c r="C330" s="52"/>
      <c r="D330" s="52"/>
      <c r="E330" s="52"/>
      <c r="F330" s="52"/>
      <c r="G330" s="52">
        <v>0</v>
      </c>
      <c r="H330" s="52"/>
      <c r="I330" s="52"/>
      <c r="J330" s="53"/>
      <c r="K330" s="53"/>
    </row>
    <row r="331" spans="1:11" s="50" customFormat="1" ht="15" customHeight="1">
      <c r="A331" s="47" t="s">
        <v>344</v>
      </c>
      <c r="B331" s="47" t="s">
        <v>345</v>
      </c>
      <c r="C331" s="48">
        <f>C332</f>
        <v>0</v>
      </c>
      <c r="D331" s="48"/>
      <c r="E331" s="48">
        <f t="shared" ref="E331:H333" si="75">E332</f>
        <v>0</v>
      </c>
      <c r="F331" s="48">
        <f t="shared" si="75"/>
        <v>0</v>
      </c>
      <c r="G331" s="48">
        <f t="shared" si="75"/>
        <v>0</v>
      </c>
      <c r="H331" s="48">
        <f t="shared" si="75"/>
        <v>0</v>
      </c>
      <c r="I331" s="48">
        <v>0</v>
      </c>
      <c r="J331" s="49">
        <v>0</v>
      </c>
      <c r="K331" s="49">
        <f>J331</f>
        <v>0</v>
      </c>
    </row>
    <row r="332" spans="1:11" s="50" customFormat="1" ht="15" customHeight="1">
      <c r="A332" s="47" t="s">
        <v>346</v>
      </c>
      <c r="B332" s="47" t="s">
        <v>347</v>
      </c>
      <c r="C332" s="48">
        <f>C333</f>
        <v>0</v>
      </c>
      <c r="D332" s="48"/>
      <c r="E332" s="48">
        <f t="shared" si="75"/>
        <v>0</v>
      </c>
      <c r="F332" s="48">
        <f t="shared" si="75"/>
        <v>0</v>
      </c>
      <c r="G332" s="48">
        <f t="shared" si="75"/>
        <v>0</v>
      </c>
      <c r="H332" s="48">
        <f t="shared" si="75"/>
        <v>0</v>
      </c>
      <c r="I332" s="48">
        <v>0</v>
      </c>
      <c r="J332" s="49">
        <v>0</v>
      </c>
      <c r="K332" s="49">
        <f>J332</f>
        <v>0</v>
      </c>
    </row>
    <row r="333" spans="1:11" s="50" customFormat="1" ht="12">
      <c r="A333" s="51" t="s">
        <v>348</v>
      </c>
      <c r="B333" s="51" t="s">
        <v>349</v>
      </c>
      <c r="C333" s="52">
        <f>C334</f>
        <v>0</v>
      </c>
      <c r="D333" s="52"/>
      <c r="E333" s="52">
        <f t="shared" si="75"/>
        <v>0</v>
      </c>
      <c r="F333" s="52">
        <f t="shared" si="75"/>
        <v>0</v>
      </c>
      <c r="G333" s="52">
        <f t="shared" si="75"/>
        <v>0</v>
      </c>
      <c r="H333" s="52">
        <f t="shared" si="75"/>
        <v>0</v>
      </c>
      <c r="I333" s="52">
        <f>I334</f>
        <v>0</v>
      </c>
      <c r="J333" s="52">
        <f>J334</f>
        <v>0</v>
      </c>
      <c r="K333" s="52">
        <f>K334</f>
        <v>0</v>
      </c>
    </row>
    <row r="334" spans="1:11" s="50" customFormat="1" ht="12">
      <c r="A334" s="54">
        <v>810204</v>
      </c>
      <c r="B334" s="55" t="s">
        <v>350</v>
      </c>
      <c r="C334" s="52"/>
      <c r="D334" s="52"/>
      <c r="E334" s="52"/>
      <c r="F334" s="52">
        <v>0</v>
      </c>
      <c r="G334" s="52">
        <v>0</v>
      </c>
      <c r="H334" s="52">
        <v>0</v>
      </c>
      <c r="I334" s="52">
        <v>0</v>
      </c>
      <c r="J334" s="53">
        <v>0</v>
      </c>
      <c r="K334" s="53">
        <v>0</v>
      </c>
    </row>
    <row r="335" spans="1:11" s="50" customFormat="1" ht="24.75" customHeight="1">
      <c r="A335" s="51" t="s">
        <v>351</v>
      </c>
      <c r="B335" s="51" t="s">
        <v>352</v>
      </c>
      <c r="C335" s="52"/>
      <c r="D335" s="52"/>
      <c r="E335" s="52"/>
      <c r="F335" s="52"/>
      <c r="G335" s="52"/>
      <c r="H335" s="52"/>
      <c r="I335" s="52"/>
      <c r="J335" s="53"/>
      <c r="K335" s="53"/>
    </row>
    <row r="336" spans="1:11" s="50" customFormat="1" ht="17.25" customHeight="1">
      <c r="A336" s="51">
        <v>9902</v>
      </c>
      <c r="B336" s="51" t="s">
        <v>353</v>
      </c>
      <c r="C336" s="57">
        <v>-2164000</v>
      </c>
      <c r="D336" s="57"/>
      <c r="E336" s="57">
        <v>-2164000</v>
      </c>
      <c r="F336" s="52"/>
      <c r="G336" s="52">
        <v>0</v>
      </c>
      <c r="H336" s="52">
        <v>0</v>
      </c>
      <c r="I336" s="52">
        <v>0</v>
      </c>
      <c r="J336" s="53">
        <v>0</v>
      </c>
      <c r="K336" s="53">
        <v>0</v>
      </c>
    </row>
    <row r="337" spans="1:11" s="50" customFormat="1" ht="15" customHeight="1">
      <c r="A337" s="61"/>
      <c r="B337" s="62" t="s">
        <v>354</v>
      </c>
      <c r="E337" s="50" t="s">
        <v>355</v>
      </c>
      <c r="H337" s="32"/>
    </row>
    <row r="338" spans="1:11" s="50" customFormat="1" ht="15" customHeight="1">
      <c r="A338" s="61"/>
      <c r="B338" s="62"/>
      <c r="D338" s="63" t="s">
        <v>362</v>
      </c>
      <c r="E338" s="64"/>
      <c r="H338" s="120"/>
      <c r="I338" s="120"/>
      <c r="J338" s="120"/>
      <c r="K338" s="120"/>
    </row>
    <row r="339" spans="1:11" s="50" customFormat="1" ht="25.5" customHeight="1">
      <c r="A339" s="61"/>
      <c r="C339" s="50" t="s">
        <v>356</v>
      </c>
    </row>
  </sheetData>
  <mergeCells count="6">
    <mergeCell ref="H338:K338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Primaria Negru Voda</cp:lastModifiedBy>
  <cp:revision>4</cp:revision>
  <cp:lastPrinted>2024-02-23T10:16:31Z</cp:lastPrinted>
  <dcterms:created xsi:type="dcterms:W3CDTF">2015-02-06T12:15:00Z</dcterms:created>
  <dcterms:modified xsi:type="dcterms:W3CDTF">2024-02-23T10:19:15Z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