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NEXA 2" sheetId="1" r:id="rId1"/>
    <sheet name="ANEXA NR.1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O72" i="2" l="1"/>
  <c r="N72" i="2"/>
  <c r="K72" i="2"/>
  <c r="O71" i="2"/>
  <c r="N71" i="2"/>
  <c r="K71" i="2"/>
  <c r="N69" i="2"/>
  <c r="K69" i="2"/>
  <c r="N68" i="2"/>
  <c r="K68" i="2"/>
  <c r="N64" i="2"/>
  <c r="K64" i="2"/>
  <c r="O63" i="2"/>
  <c r="N63" i="2"/>
  <c r="K63" i="2"/>
  <c r="N62" i="2"/>
  <c r="K62" i="2"/>
  <c r="N61" i="2"/>
  <c r="K61" i="2"/>
  <c r="N60" i="2"/>
  <c r="K60" i="2"/>
  <c r="O59" i="2"/>
  <c r="N59" i="2"/>
  <c r="K59" i="2"/>
  <c r="N58" i="2"/>
  <c r="K58" i="2"/>
  <c r="O57" i="2"/>
  <c r="N57" i="2"/>
  <c r="K57" i="2"/>
  <c r="O56" i="2"/>
  <c r="N56" i="2"/>
  <c r="K56" i="2"/>
  <c r="O55" i="2"/>
  <c r="N55" i="2"/>
  <c r="K55" i="2"/>
  <c r="N54" i="2"/>
  <c r="K54" i="2"/>
  <c r="O53" i="2"/>
  <c r="N53" i="2"/>
  <c r="K53" i="2"/>
  <c r="N52" i="2"/>
  <c r="K52" i="2"/>
  <c r="K51" i="2"/>
  <c r="K49" i="2"/>
  <c r="K48" i="2"/>
  <c r="K47" i="2"/>
  <c r="N45" i="2"/>
  <c r="K45" i="2"/>
  <c r="O43" i="2"/>
  <c r="N43" i="2"/>
  <c r="K43" i="2"/>
  <c r="O42" i="2"/>
  <c r="N42" i="2"/>
  <c r="K42" i="2"/>
  <c r="O41" i="2"/>
  <c r="N41" i="2"/>
  <c r="K41" i="2"/>
  <c r="O40" i="2"/>
  <c r="K40" i="2"/>
  <c r="O39" i="2"/>
  <c r="K39" i="2"/>
  <c r="N37" i="2"/>
  <c r="K37" i="2"/>
  <c r="N36" i="2"/>
  <c r="K36" i="2"/>
  <c r="K35" i="2"/>
  <c r="N34" i="2"/>
  <c r="K34" i="2"/>
  <c r="J33" i="2"/>
  <c r="I33" i="2"/>
  <c r="G33" i="2"/>
  <c r="H33" i="2" s="1"/>
  <c r="J31" i="2"/>
  <c r="I31" i="2"/>
  <c r="H31" i="2"/>
  <c r="G31" i="2"/>
  <c r="O30" i="2"/>
  <c r="J30" i="2"/>
  <c r="I30" i="2"/>
  <c r="H30" i="2"/>
  <c r="G30" i="2"/>
  <c r="L30" i="2" s="1"/>
  <c r="N30" i="2" s="1"/>
  <c r="J29" i="2"/>
  <c r="I29" i="2"/>
  <c r="H29" i="2"/>
  <c r="G29" i="2"/>
  <c r="J28" i="2"/>
  <c r="I28" i="2"/>
  <c r="H28" i="2"/>
  <c r="G28" i="2"/>
  <c r="L28" i="2" s="1"/>
  <c r="N27" i="2"/>
  <c r="L27" i="2"/>
  <c r="M27" i="2" s="1"/>
  <c r="K27" i="2"/>
  <c r="J26" i="2"/>
  <c r="G26" i="2"/>
  <c r="N26" i="2" s="1"/>
  <c r="J25" i="2"/>
  <c r="I25" i="2"/>
  <c r="H25" i="2"/>
  <c r="G25" i="2"/>
  <c r="L25" i="2" s="1"/>
  <c r="J24" i="2"/>
  <c r="I24" i="2"/>
  <c r="H24" i="2"/>
  <c r="G24" i="2"/>
  <c r="K24" i="2" s="1"/>
  <c r="J23" i="2"/>
  <c r="J66" i="2" s="1"/>
  <c r="I23" i="2"/>
  <c r="I66" i="2" s="1"/>
  <c r="H23" i="2"/>
  <c r="H66" i="2" s="1"/>
  <c r="G23" i="2"/>
  <c r="J22" i="2"/>
  <c r="I22" i="2"/>
  <c r="H22" i="2"/>
  <c r="G22" i="2"/>
  <c r="J21" i="2"/>
  <c r="I21" i="2"/>
  <c r="H21" i="2"/>
  <c r="G21" i="2"/>
  <c r="L21" i="2" s="1"/>
  <c r="M21" i="2" s="1"/>
  <c r="J20" i="2"/>
  <c r="I20" i="2"/>
  <c r="H20" i="2"/>
  <c r="G20" i="2"/>
  <c r="J19" i="2"/>
  <c r="J18" i="2" s="1"/>
  <c r="I19" i="2"/>
  <c r="I18" i="2" s="1"/>
  <c r="H19" i="2"/>
  <c r="H18" i="2" s="1"/>
  <c r="G19" i="2"/>
  <c r="L17" i="2"/>
  <c r="M17" i="2" s="1"/>
  <c r="J17" i="2"/>
  <c r="J13" i="2" s="1"/>
  <c r="I17" i="2"/>
  <c r="H17" i="2"/>
  <c r="G17" i="2"/>
  <c r="K17" i="2" s="1"/>
  <c r="N16" i="2"/>
  <c r="L16" i="2"/>
  <c r="M16" i="2" s="1"/>
  <c r="K16" i="2"/>
  <c r="N15" i="2"/>
  <c r="L15" i="2"/>
  <c r="M15" i="2" s="1"/>
  <c r="K15" i="2"/>
  <c r="J14" i="2"/>
  <c r="J67" i="2" s="1"/>
  <c r="I14" i="2"/>
  <c r="I67" i="2" s="1"/>
  <c r="H14" i="2"/>
  <c r="H67" i="2" s="1"/>
  <c r="G14" i="2"/>
  <c r="K20" i="2" l="1"/>
  <c r="H13" i="2"/>
  <c r="H32" i="2" s="1"/>
  <c r="H38" i="2" s="1"/>
  <c r="H44" i="2" s="1"/>
  <c r="H46" i="2" s="1"/>
  <c r="H50" i="2" s="1"/>
  <c r="K26" i="2"/>
  <c r="K29" i="2"/>
  <c r="L24" i="2"/>
  <c r="M24" i="2" s="1"/>
  <c r="J32" i="2"/>
  <c r="J38" i="2" s="1"/>
  <c r="J44" i="2" s="1"/>
  <c r="J46" i="2" s="1"/>
  <c r="N24" i="2"/>
  <c r="L26" i="2"/>
  <c r="M26" i="2" s="1"/>
  <c r="N17" i="2"/>
  <c r="H70" i="2"/>
  <c r="K19" i="2"/>
  <c r="L20" i="2"/>
  <c r="M20" i="2" s="1"/>
  <c r="L29" i="2"/>
  <c r="N29" i="2" s="1"/>
  <c r="K21" i="2"/>
  <c r="K30" i="2"/>
  <c r="M25" i="2"/>
  <c r="O25" i="2"/>
  <c r="M28" i="2"/>
  <c r="O28" i="2" s="1"/>
  <c r="J70" i="2"/>
  <c r="M23" i="2"/>
  <c r="G66" i="2"/>
  <c r="G67" i="2"/>
  <c r="I13" i="2"/>
  <c r="I32" i="2" s="1"/>
  <c r="I38" i="2" s="1"/>
  <c r="I44" i="2" s="1"/>
  <c r="L14" i="2"/>
  <c r="N14" i="2" s="1"/>
  <c r="O17" i="2"/>
  <c r="L23" i="2"/>
  <c r="N25" i="2"/>
  <c r="O27" i="2"/>
  <c r="N28" i="2"/>
  <c r="M30" i="2"/>
  <c r="L31" i="2"/>
  <c r="N31" i="2" s="1"/>
  <c r="H65" i="2"/>
  <c r="K14" i="2"/>
  <c r="K31" i="2"/>
  <c r="G18" i="2"/>
  <c r="K25" i="2"/>
  <c r="K28" i="2"/>
  <c r="K33" i="2"/>
  <c r="I65" i="2"/>
  <c r="K22" i="2"/>
  <c r="K23" i="2"/>
  <c r="G65" i="2"/>
  <c r="G13" i="2"/>
  <c r="J65" i="2"/>
  <c r="R187" i="1"/>
  <c r="Q187" i="1"/>
  <c r="P187" i="1"/>
  <c r="L187" i="1"/>
  <c r="K187" i="1"/>
  <c r="I187" i="1"/>
  <c r="N187" i="1" s="1"/>
  <c r="H187" i="1"/>
  <c r="R186" i="1"/>
  <c r="Q186" i="1"/>
  <c r="P186" i="1"/>
  <c r="L186" i="1"/>
  <c r="K186" i="1"/>
  <c r="S186" i="1" s="1"/>
  <c r="I186" i="1"/>
  <c r="N186" i="1" s="1"/>
  <c r="H186" i="1"/>
  <c r="R185" i="1"/>
  <c r="Q185" i="1"/>
  <c r="P185" i="1"/>
  <c r="L185" i="1"/>
  <c r="K185" i="1"/>
  <c r="S185" i="1" s="1"/>
  <c r="I185" i="1"/>
  <c r="N185" i="1" s="1"/>
  <c r="H185" i="1"/>
  <c r="R184" i="1"/>
  <c r="Q184" i="1"/>
  <c r="P184" i="1"/>
  <c r="L184" i="1"/>
  <c r="K184" i="1"/>
  <c r="S184" i="1" s="1"/>
  <c r="I184" i="1"/>
  <c r="N184" i="1" s="1"/>
  <c r="H184" i="1"/>
  <c r="R183" i="1"/>
  <c r="Q183" i="1"/>
  <c r="P183" i="1"/>
  <c r="L183" i="1"/>
  <c r="K183" i="1"/>
  <c r="I183" i="1"/>
  <c r="N183" i="1" s="1"/>
  <c r="H183" i="1"/>
  <c r="R182" i="1"/>
  <c r="Q182" i="1"/>
  <c r="P182" i="1"/>
  <c r="L182" i="1"/>
  <c r="K182" i="1"/>
  <c r="S182" i="1" s="1"/>
  <c r="I182" i="1"/>
  <c r="N182" i="1" s="1"/>
  <c r="H182" i="1"/>
  <c r="R181" i="1"/>
  <c r="Q181" i="1"/>
  <c r="P181" i="1"/>
  <c r="N181" i="1"/>
  <c r="L181" i="1"/>
  <c r="K181" i="1"/>
  <c r="S181" i="1" s="1"/>
  <c r="I181" i="1"/>
  <c r="H181" i="1"/>
  <c r="R180" i="1"/>
  <c r="Q180" i="1"/>
  <c r="P180" i="1"/>
  <c r="L180" i="1"/>
  <c r="K180" i="1"/>
  <c r="S180" i="1" s="1"/>
  <c r="I180" i="1"/>
  <c r="N180" i="1" s="1"/>
  <c r="H180" i="1"/>
  <c r="R179" i="1"/>
  <c r="Q179" i="1"/>
  <c r="P179" i="1"/>
  <c r="L179" i="1"/>
  <c r="K179" i="1"/>
  <c r="I179" i="1"/>
  <c r="N179" i="1" s="1"/>
  <c r="H179" i="1"/>
  <c r="R178" i="1"/>
  <c r="Q178" i="1"/>
  <c r="P178" i="1"/>
  <c r="L178" i="1"/>
  <c r="K178" i="1"/>
  <c r="S178" i="1" s="1"/>
  <c r="I178" i="1"/>
  <c r="N178" i="1" s="1"/>
  <c r="H178" i="1"/>
  <c r="R177" i="1"/>
  <c r="Q177" i="1"/>
  <c r="P177" i="1"/>
  <c r="L177" i="1"/>
  <c r="K177" i="1"/>
  <c r="S177" i="1" s="1"/>
  <c r="I177" i="1"/>
  <c r="N177" i="1" s="1"/>
  <c r="H177" i="1"/>
  <c r="R176" i="1"/>
  <c r="Q176" i="1"/>
  <c r="P176" i="1"/>
  <c r="L176" i="1"/>
  <c r="K176" i="1"/>
  <c r="S176" i="1" s="1"/>
  <c r="I176" i="1"/>
  <c r="N176" i="1" s="1"/>
  <c r="H176" i="1"/>
  <c r="R175" i="1"/>
  <c r="Q175" i="1"/>
  <c r="P175" i="1"/>
  <c r="L175" i="1"/>
  <c r="K175" i="1"/>
  <c r="I175" i="1"/>
  <c r="N175" i="1" s="1"/>
  <c r="H175" i="1"/>
  <c r="R174" i="1"/>
  <c r="Q174" i="1"/>
  <c r="P174" i="1"/>
  <c r="L174" i="1"/>
  <c r="K174" i="1"/>
  <c r="S174" i="1" s="1"/>
  <c r="I174" i="1"/>
  <c r="N174" i="1" s="1"/>
  <c r="H174" i="1"/>
  <c r="R173" i="1"/>
  <c r="Q173" i="1"/>
  <c r="P173" i="1"/>
  <c r="L173" i="1"/>
  <c r="K173" i="1"/>
  <c r="S173" i="1" s="1"/>
  <c r="I173" i="1"/>
  <c r="N173" i="1" s="1"/>
  <c r="H173" i="1"/>
  <c r="R172" i="1"/>
  <c r="Q172" i="1"/>
  <c r="P172" i="1"/>
  <c r="L172" i="1"/>
  <c r="K172" i="1"/>
  <c r="O172" i="1" s="1"/>
  <c r="I172" i="1"/>
  <c r="N172" i="1" s="1"/>
  <c r="H172" i="1"/>
  <c r="R171" i="1"/>
  <c r="Q171" i="1"/>
  <c r="P171" i="1"/>
  <c r="L171" i="1"/>
  <c r="K171" i="1"/>
  <c r="I171" i="1"/>
  <c r="N171" i="1" s="1"/>
  <c r="H171" i="1"/>
  <c r="R170" i="1"/>
  <c r="Q170" i="1"/>
  <c r="P170" i="1"/>
  <c r="L170" i="1"/>
  <c r="K170" i="1"/>
  <c r="O170" i="1" s="1"/>
  <c r="I170" i="1"/>
  <c r="N170" i="1" s="1"/>
  <c r="H170" i="1"/>
  <c r="R169" i="1"/>
  <c r="Q169" i="1"/>
  <c r="P169" i="1"/>
  <c r="L169" i="1"/>
  <c r="K169" i="1"/>
  <c r="S169" i="1" s="1"/>
  <c r="I169" i="1"/>
  <c r="H169" i="1"/>
  <c r="R168" i="1"/>
  <c r="Q168" i="1"/>
  <c r="P168" i="1"/>
  <c r="L168" i="1"/>
  <c r="K168" i="1"/>
  <c r="S168" i="1" s="1"/>
  <c r="I168" i="1"/>
  <c r="N168" i="1" s="1"/>
  <c r="H168" i="1"/>
  <c r="R167" i="1"/>
  <c r="Q167" i="1"/>
  <c r="P167" i="1"/>
  <c r="L167" i="1"/>
  <c r="K167" i="1"/>
  <c r="S167" i="1" s="1"/>
  <c r="I167" i="1"/>
  <c r="H167" i="1"/>
  <c r="R166" i="1"/>
  <c r="Q166" i="1"/>
  <c r="P166" i="1"/>
  <c r="L166" i="1"/>
  <c r="K166" i="1"/>
  <c r="S166" i="1" s="1"/>
  <c r="I166" i="1"/>
  <c r="H166" i="1"/>
  <c r="R165" i="1"/>
  <c r="Q165" i="1"/>
  <c r="P165" i="1"/>
  <c r="L165" i="1"/>
  <c r="K165" i="1"/>
  <c r="S165" i="1" s="1"/>
  <c r="I165" i="1"/>
  <c r="N165" i="1" s="1"/>
  <c r="H165" i="1"/>
  <c r="R164" i="1"/>
  <c r="Q164" i="1"/>
  <c r="P164" i="1"/>
  <c r="L164" i="1"/>
  <c r="K164" i="1"/>
  <c r="I164" i="1"/>
  <c r="N164" i="1" s="1"/>
  <c r="H164" i="1"/>
  <c r="R163" i="1"/>
  <c r="Q163" i="1"/>
  <c r="P163" i="1"/>
  <c r="O163" i="1"/>
  <c r="L163" i="1"/>
  <c r="K163" i="1"/>
  <c r="S163" i="1" s="1"/>
  <c r="I163" i="1"/>
  <c r="N163" i="1" s="1"/>
  <c r="H163" i="1"/>
  <c r="R162" i="1"/>
  <c r="Q162" i="1"/>
  <c r="P162" i="1"/>
  <c r="L162" i="1"/>
  <c r="K162" i="1"/>
  <c r="S162" i="1" s="1"/>
  <c r="I162" i="1"/>
  <c r="N162" i="1" s="1"/>
  <c r="H162" i="1"/>
  <c r="R161" i="1"/>
  <c r="Q161" i="1"/>
  <c r="P161" i="1"/>
  <c r="L161" i="1"/>
  <c r="K161" i="1"/>
  <c r="S161" i="1" s="1"/>
  <c r="I161" i="1"/>
  <c r="N161" i="1" s="1"/>
  <c r="H161" i="1"/>
  <c r="R160" i="1"/>
  <c r="Q160" i="1"/>
  <c r="P160" i="1"/>
  <c r="L160" i="1"/>
  <c r="K160" i="1"/>
  <c r="S160" i="1" s="1"/>
  <c r="I160" i="1"/>
  <c r="H160" i="1"/>
  <c r="R159" i="1"/>
  <c r="Q159" i="1"/>
  <c r="P159" i="1"/>
  <c r="L159" i="1"/>
  <c r="K159" i="1"/>
  <c r="S159" i="1" s="1"/>
  <c r="I159" i="1"/>
  <c r="N159" i="1" s="1"/>
  <c r="H159" i="1"/>
  <c r="R158" i="1"/>
  <c r="Q158" i="1"/>
  <c r="P158" i="1"/>
  <c r="L158" i="1"/>
  <c r="K158" i="1"/>
  <c r="S158" i="1" s="1"/>
  <c r="I158" i="1"/>
  <c r="H158" i="1"/>
  <c r="R157" i="1"/>
  <c r="Q157" i="1"/>
  <c r="P157" i="1"/>
  <c r="L157" i="1"/>
  <c r="K157" i="1"/>
  <c r="I157" i="1"/>
  <c r="N157" i="1" s="1"/>
  <c r="H157" i="1"/>
  <c r="R156" i="1"/>
  <c r="Q156" i="1"/>
  <c r="P156" i="1"/>
  <c r="L156" i="1"/>
  <c r="K156" i="1"/>
  <c r="S156" i="1" s="1"/>
  <c r="I156" i="1"/>
  <c r="N156" i="1" s="1"/>
  <c r="H156" i="1"/>
  <c r="R155" i="1"/>
  <c r="Q155" i="1"/>
  <c r="P155" i="1"/>
  <c r="L155" i="1"/>
  <c r="K155" i="1"/>
  <c r="S155" i="1" s="1"/>
  <c r="I155" i="1"/>
  <c r="H155" i="1"/>
  <c r="F155" i="1"/>
  <c r="F156" i="1" s="1"/>
  <c r="F157" i="1" s="1"/>
  <c r="F158" i="1" s="1"/>
  <c r="F159" i="1" s="1"/>
  <c r="F160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R154" i="1"/>
  <c r="Q154" i="1"/>
  <c r="P154" i="1"/>
  <c r="L154" i="1"/>
  <c r="K154" i="1"/>
  <c r="S154" i="1" s="1"/>
  <c r="I154" i="1"/>
  <c r="N154" i="1" s="1"/>
  <c r="H154" i="1"/>
  <c r="R153" i="1"/>
  <c r="Q153" i="1"/>
  <c r="P153" i="1"/>
  <c r="L153" i="1"/>
  <c r="K153" i="1"/>
  <c r="S153" i="1" s="1"/>
  <c r="I153" i="1"/>
  <c r="H153" i="1"/>
  <c r="R152" i="1"/>
  <c r="Q152" i="1"/>
  <c r="P152" i="1"/>
  <c r="L152" i="1"/>
  <c r="K152" i="1"/>
  <c r="S152" i="1" s="1"/>
  <c r="I152" i="1"/>
  <c r="N152" i="1" s="1"/>
  <c r="H152" i="1"/>
  <c r="R151" i="1"/>
  <c r="Q151" i="1"/>
  <c r="P151" i="1"/>
  <c r="L151" i="1"/>
  <c r="K151" i="1"/>
  <c r="S151" i="1" s="1"/>
  <c r="I151" i="1"/>
  <c r="N151" i="1" s="1"/>
  <c r="H151" i="1"/>
  <c r="R150" i="1"/>
  <c r="Q150" i="1"/>
  <c r="P150" i="1"/>
  <c r="L150" i="1"/>
  <c r="K150" i="1"/>
  <c r="S150" i="1" s="1"/>
  <c r="I150" i="1"/>
  <c r="H150" i="1"/>
  <c r="R149" i="1"/>
  <c r="Q149" i="1"/>
  <c r="P149" i="1"/>
  <c r="M149" i="1"/>
  <c r="S149" i="1" s="1"/>
  <c r="L149" i="1"/>
  <c r="K149" i="1"/>
  <c r="I149" i="1"/>
  <c r="H149" i="1"/>
  <c r="R148" i="1"/>
  <c r="Q148" i="1"/>
  <c r="P148" i="1"/>
  <c r="M148" i="1"/>
  <c r="S148" i="1" s="1"/>
  <c r="L148" i="1"/>
  <c r="K148" i="1"/>
  <c r="O148" i="1" s="1"/>
  <c r="I148" i="1"/>
  <c r="N148" i="1" s="1"/>
  <c r="H148" i="1"/>
  <c r="R147" i="1"/>
  <c r="Q147" i="1"/>
  <c r="P147" i="1"/>
  <c r="M147" i="1"/>
  <c r="S147" i="1" s="1"/>
  <c r="L147" i="1"/>
  <c r="K147" i="1"/>
  <c r="O147" i="1" s="1"/>
  <c r="I147" i="1"/>
  <c r="N147" i="1" s="1"/>
  <c r="H147" i="1"/>
  <c r="R146" i="1"/>
  <c r="Q146" i="1"/>
  <c r="P146" i="1"/>
  <c r="O146" i="1"/>
  <c r="M146" i="1"/>
  <c r="S146" i="1" s="1"/>
  <c r="L146" i="1"/>
  <c r="K146" i="1"/>
  <c r="I146" i="1"/>
  <c r="N146" i="1" s="1"/>
  <c r="H146" i="1"/>
  <c r="R145" i="1"/>
  <c r="Q145" i="1"/>
  <c r="P145" i="1"/>
  <c r="M145" i="1"/>
  <c r="S145" i="1" s="1"/>
  <c r="L145" i="1"/>
  <c r="K145" i="1"/>
  <c r="O145" i="1" s="1"/>
  <c r="I145" i="1"/>
  <c r="N145" i="1" s="1"/>
  <c r="H145" i="1"/>
  <c r="R144" i="1"/>
  <c r="Q144" i="1"/>
  <c r="P144" i="1"/>
  <c r="M144" i="1"/>
  <c r="S144" i="1" s="1"/>
  <c r="L144" i="1"/>
  <c r="K144" i="1"/>
  <c r="O144" i="1" s="1"/>
  <c r="I144" i="1"/>
  <c r="N144" i="1" s="1"/>
  <c r="H144" i="1"/>
  <c r="R143" i="1"/>
  <c r="Q143" i="1"/>
  <c r="P143" i="1"/>
  <c r="M143" i="1"/>
  <c r="S143" i="1" s="1"/>
  <c r="L143" i="1"/>
  <c r="K143" i="1"/>
  <c r="O143" i="1" s="1"/>
  <c r="I143" i="1"/>
  <c r="N143" i="1" s="1"/>
  <c r="H143" i="1"/>
  <c r="R142" i="1"/>
  <c r="Q142" i="1"/>
  <c r="P142" i="1"/>
  <c r="L142" i="1"/>
  <c r="K142" i="1"/>
  <c r="I142" i="1"/>
  <c r="H142" i="1"/>
  <c r="R141" i="1"/>
  <c r="Q141" i="1"/>
  <c r="P141" i="1"/>
  <c r="M141" i="1"/>
  <c r="S141" i="1" s="1"/>
  <c r="L141" i="1"/>
  <c r="K141" i="1"/>
  <c r="O141" i="1" s="1"/>
  <c r="I141" i="1"/>
  <c r="N141" i="1" s="1"/>
  <c r="H141" i="1"/>
  <c r="R140" i="1"/>
  <c r="Q140" i="1"/>
  <c r="P140" i="1"/>
  <c r="M140" i="1"/>
  <c r="L140" i="1"/>
  <c r="K140" i="1"/>
  <c r="O140" i="1" s="1"/>
  <c r="I140" i="1"/>
  <c r="N140" i="1" s="1"/>
  <c r="H140" i="1"/>
  <c r="R139" i="1"/>
  <c r="Q139" i="1"/>
  <c r="P139" i="1"/>
  <c r="M139" i="1"/>
  <c r="S139" i="1" s="1"/>
  <c r="L139" i="1"/>
  <c r="K139" i="1"/>
  <c r="O139" i="1" s="1"/>
  <c r="I139" i="1"/>
  <c r="N139" i="1" s="1"/>
  <c r="H139" i="1"/>
  <c r="R138" i="1"/>
  <c r="Q138" i="1"/>
  <c r="P138" i="1"/>
  <c r="L138" i="1"/>
  <c r="K138" i="1"/>
  <c r="O138" i="1" s="1"/>
  <c r="I138" i="1"/>
  <c r="N138" i="1" s="1"/>
  <c r="H138" i="1"/>
  <c r="R137" i="1"/>
  <c r="Q137" i="1"/>
  <c r="P137" i="1"/>
  <c r="M137" i="1"/>
  <c r="S137" i="1" s="1"/>
  <c r="L137" i="1"/>
  <c r="K137" i="1"/>
  <c r="O137" i="1" s="1"/>
  <c r="I137" i="1"/>
  <c r="N137" i="1" s="1"/>
  <c r="H137" i="1"/>
  <c r="R136" i="1"/>
  <c r="Q136" i="1"/>
  <c r="P136" i="1"/>
  <c r="M136" i="1"/>
  <c r="S136" i="1" s="1"/>
  <c r="L136" i="1"/>
  <c r="K136" i="1"/>
  <c r="O136" i="1" s="1"/>
  <c r="I136" i="1"/>
  <c r="N136" i="1" s="1"/>
  <c r="H136" i="1"/>
  <c r="R135" i="1"/>
  <c r="Q135" i="1"/>
  <c r="P135" i="1"/>
  <c r="M135" i="1"/>
  <c r="S135" i="1" s="1"/>
  <c r="L135" i="1"/>
  <c r="K135" i="1"/>
  <c r="O135" i="1" s="1"/>
  <c r="I135" i="1"/>
  <c r="N135" i="1" s="1"/>
  <c r="H135" i="1"/>
  <c r="R134" i="1"/>
  <c r="Q134" i="1"/>
  <c r="P134" i="1"/>
  <c r="M134" i="1"/>
  <c r="M133" i="1" s="1"/>
  <c r="S133" i="1" s="1"/>
  <c r="L134" i="1"/>
  <c r="K134" i="1"/>
  <c r="O134" i="1" s="1"/>
  <c r="I134" i="1"/>
  <c r="N134" i="1" s="1"/>
  <c r="H134" i="1"/>
  <c r="R133" i="1"/>
  <c r="Q133" i="1"/>
  <c r="P133" i="1"/>
  <c r="L133" i="1"/>
  <c r="K133" i="1"/>
  <c r="O133" i="1" s="1"/>
  <c r="I133" i="1"/>
  <c r="N133" i="1" s="1"/>
  <c r="H133" i="1"/>
  <c r="R132" i="1"/>
  <c r="Q132" i="1"/>
  <c r="P132" i="1"/>
  <c r="M132" i="1"/>
  <c r="S132" i="1" s="1"/>
  <c r="L132" i="1"/>
  <c r="K132" i="1"/>
  <c r="I132" i="1"/>
  <c r="H132" i="1"/>
  <c r="R131" i="1"/>
  <c r="Q131" i="1"/>
  <c r="P131" i="1"/>
  <c r="M131" i="1"/>
  <c r="S131" i="1" s="1"/>
  <c r="L131" i="1"/>
  <c r="K131" i="1"/>
  <c r="I131" i="1"/>
  <c r="H131" i="1"/>
  <c r="R130" i="1"/>
  <c r="Q130" i="1"/>
  <c r="P130" i="1"/>
  <c r="M130" i="1"/>
  <c r="S130" i="1" s="1"/>
  <c r="L130" i="1"/>
  <c r="K130" i="1"/>
  <c r="O130" i="1" s="1"/>
  <c r="I130" i="1"/>
  <c r="N130" i="1" s="1"/>
  <c r="H130" i="1"/>
  <c r="R129" i="1"/>
  <c r="Q129" i="1"/>
  <c r="P129" i="1"/>
  <c r="M129" i="1"/>
  <c r="S129" i="1" s="1"/>
  <c r="L129" i="1"/>
  <c r="K129" i="1"/>
  <c r="O129" i="1" s="1"/>
  <c r="I129" i="1"/>
  <c r="N129" i="1" s="1"/>
  <c r="H129" i="1"/>
  <c r="R128" i="1"/>
  <c r="Q128" i="1"/>
  <c r="P128" i="1"/>
  <c r="M128" i="1"/>
  <c r="L128" i="1"/>
  <c r="K128" i="1"/>
  <c r="O128" i="1" s="1"/>
  <c r="I128" i="1"/>
  <c r="N128" i="1" s="1"/>
  <c r="H128" i="1"/>
  <c r="R127" i="1"/>
  <c r="Q127" i="1"/>
  <c r="P127" i="1"/>
  <c r="M127" i="1"/>
  <c r="S127" i="1" s="1"/>
  <c r="L127" i="1"/>
  <c r="K127" i="1"/>
  <c r="O127" i="1" s="1"/>
  <c r="I127" i="1"/>
  <c r="N127" i="1" s="1"/>
  <c r="H127" i="1"/>
  <c r="R126" i="1"/>
  <c r="Q126" i="1"/>
  <c r="P126" i="1"/>
  <c r="L126" i="1"/>
  <c r="K126" i="1"/>
  <c r="O126" i="1" s="1"/>
  <c r="I126" i="1"/>
  <c r="H126" i="1"/>
  <c r="R125" i="1"/>
  <c r="Q125" i="1"/>
  <c r="P125" i="1"/>
  <c r="L125" i="1"/>
  <c r="K125" i="1"/>
  <c r="I125" i="1"/>
  <c r="H125" i="1"/>
  <c r="R124" i="1"/>
  <c r="Q124" i="1"/>
  <c r="P124" i="1"/>
  <c r="L124" i="1"/>
  <c r="K124" i="1"/>
  <c r="I124" i="1"/>
  <c r="H124" i="1"/>
  <c r="R123" i="1"/>
  <c r="Q123" i="1"/>
  <c r="P123" i="1"/>
  <c r="M123" i="1"/>
  <c r="S123" i="1" s="1"/>
  <c r="L123" i="1"/>
  <c r="K123" i="1"/>
  <c r="O123" i="1" s="1"/>
  <c r="I123" i="1"/>
  <c r="N123" i="1" s="1"/>
  <c r="H123" i="1"/>
  <c r="R122" i="1"/>
  <c r="Q122" i="1"/>
  <c r="P122" i="1"/>
  <c r="M122" i="1"/>
  <c r="S122" i="1" s="1"/>
  <c r="L122" i="1"/>
  <c r="K122" i="1"/>
  <c r="O122" i="1" s="1"/>
  <c r="I122" i="1"/>
  <c r="N122" i="1" s="1"/>
  <c r="H122" i="1"/>
  <c r="R121" i="1"/>
  <c r="Q121" i="1"/>
  <c r="P121" i="1"/>
  <c r="M121" i="1"/>
  <c r="S121" i="1" s="1"/>
  <c r="L121" i="1"/>
  <c r="K121" i="1"/>
  <c r="O121" i="1" s="1"/>
  <c r="I121" i="1"/>
  <c r="N121" i="1" s="1"/>
  <c r="H121" i="1"/>
  <c r="R120" i="1"/>
  <c r="Q120" i="1"/>
  <c r="P120" i="1"/>
  <c r="M120" i="1"/>
  <c r="L120" i="1"/>
  <c r="K120" i="1"/>
  <c r="I120" i="1"/>
  <c r="H120" i="1"/>
  <c r="R119" i="1"/>
  <c r="Q119" i="1"/>
  <c r="P119" i="1"/>
  <c r="L119" i="1"/>
  <c r="K119" i="1"/>
  <c r="I119" i="1"/>
  <c r="H119" i="1"/>
  <c r="R118" i="1"/>
  <c r="Q118" i="1"/>
  <c r="P118" i="1"/>
  <c r="M118" i="1"/>
  <c r="S118" i="1" s="1"/>
  <c r="L118" i="1"/>
  <c r="K118" i="1"/>
  <c r="O118" i="1" s="1"/>
  <c r="I118" i="1"/>
  <c r="N118" i="1" s="1"/>
  <c r="H118" i="1"/>
  <c r="R117" i="1"/>
  <c r="Q117" i="1"/>
  <c r="P117" i="1"/>
  <c r="M117" i="1"/>
  <c r="S117" i="1" s="1"/>
  <c r="L117" i="1"/>
  <c r="K117" i="1"/>
  <c r="O117" i="1" s="1"/>
  <c r="I117" i="1"/>
  <c r="H117" i="1"/>
  <c r="R116" i="1"/>
  <c r="Q116" i="1"/>
  <c r="P116" i="1"/>
  <c r="M116" i="1"/>
  <c r="L116" i="1"/>
  <c r="K116" i="1"/>
  <c r="O116" i="1" s="1"/>
  <c r="I116" i="1"/>
  <c r="H116" i="1"/>
  <c r="R115" i="1"/>
  <c r="Q115" i="1"/>
  <c r="P115" i="1"/>
  <c r="L115" i="1"/>
  <c r="K115" i="1"/>
  <c r="I115" i="1"/>
  <c r="H115" i="1"/>
  <c r="R114" i="1"/>
  <c r="Q114" i="1"/>
  <c r="P114" i="1"/>
  <c r="M114" i="1"/>
  <c r="S114" i="1" s="1"/>
  <c r="L114" i="1"/>
  <c r="K114" i="1"/>
  <c r="O114" i="1" s="1"/>
  <c r="I114" i="1"/>
  <c r="N114" i="1" s="1"/>
  <c r="H114" i="1"/>
  <c r="R113" i="1"/>
  <c r="Q113" i="1"/>
  <c r="P113" i="1"/>
  <c r="M113" i="1"/>
  <c r="S113" i="1" s="1"/>
  <c r="L113" i="1"/>
  <c r="K113" i="1"/>
  <c r="O113" i="1" s="1"/>
  <c r="I113" i="1"/>
  <c r="N113" i="1" s="1"/>
  <c r="H113" i="1"/>
  <c r="R112" i="1"/>
  <c r="Q112" i="1"/>
  <c r="P112" i="1"/>
  <c r="M112" i="1"/>
  <c r="L112" i="1"/>
  <c r="K112" i="1"/>
  <c r="O112" i="1" s="1"/>
  <c r="I112" i="1"/>
  <c r="N112" i="1" s="1"/>
  <c r="H112" i="1"/>
  <c r="R111" i="1"/>
  <c r="Q111" i="1"/>
  <c r="P111" i="1"/>
  <c r="L111" i="1"/>
  <c r="K111" i="1"/>
  <c r="O111" i="1" s="1"/>
  <c r="I111" i="1"/>
  <c r="N111" i="1" s="1"/>
  <c r="H111" i="1"/>
  <c r="R110" i="1"/>
  <c r="Q110" i="1"/>
  <c r="P110" i="1"/>
  <c r="M110" i="1"/>
  <c r="S110" i="1" s="1"/>
  <c r="L110" i="1"/>
  <c r="K110" i="1"/>
  <c r="I110" i="1"/>
  <c r="H110" i="1"/>
  <c r="R109" i="1"/>
  <c r="Q109" i="1"/>
  <c r="P109" i="1"/>
  <c r="M109" i="1"/>
  <c r="S109" i="1" s="1"/>
  <c r="L109" i="1"/>
  <c r="K109" i="1"/>
  <c r="O109" i="1" s="1"/>
  <c r="I109" i="1"/>
  <c r="N109" i="1" s="1"/>
  <c r="H109" i="1"/>
  <c r="R108" i="1"/>
  <c r="Q108" i="1"/>
  <c r="P108" i="1"/>
  <c r="M108" i="1"/>
  <c r="S108" i="1" s="1"/>
  <c r="L108" i="1"/>
  <c r="K108" i="1"/>
  <c r="I108" i="1"/>
  <c r="N108" i="1" s="1"/>
  <c r="H108" i="1"/>
  <c r="R107" i="1"/>
  <c r="Q107" i="1"/>
  <c r="P107" i="1"/>
  <c r="M107" i="1"/>
  <c r="S107" i="1" s="1"/>
  <c r="L107" i="1"/>
  <c r="K107" i="1"/>
  <c r="I107" i="1"/>
  <c r="H107" i="1"/>
  <c r="R106" i="1"/>
  <c r="Q106" i="1"/>
  <c r="P106" i="1"/>
  <c r="M106" i="1"/>
  <c r="S106" i="1" s="1"/>
  <c r="L106" i="1"/>
  <c r="K106" i="1"/>
  <c r="O106" i="1" s="1"/>
  <c r="I106" i="1"/>
  <c r="N106" i="1" s="1"/>
  <c r="H106" i="1"/>
  <c r="R105" i="1"/>
  <c r="Q105" i="1"/>
  <c r="P105" i="1"/>
  <c r="M105" i="1"/>
  <c r="S105" i="1" s="1"/>
  <c r="L105" i="1"/>
  <c r="K105" i="1"/>
  <c r="O105" i="1" s="1"/>
  <c r="I105" i="1"/>
  <c r="N105" i="1" s="1"/>
  <c r="H105" i="1"/>
  <c r="R104" i="1"/>
  <c r="Q104" i="1"/>
  <c r="P104" i="1"/>
  <c r="M104" i="1"/>
  <c r="L104" i="1"/>
  <c r="K104" i="1"/>
  <c r="O104" i="1" s="1"/>
  <c r="I104" i="1"/>
  <c r="N104" i="1" s="1"/>
  <c r="H104" i="1"/>
  <c r="R103" i="1"/>
  <c r="Q103" i="1"/>
  <c r="P103" i="1"/>
  <c r="L103" i="1"/>
  <c r="K103" i="1"/>
  <c r="I103" i="1"/>
  <c r="H103" i="1"/>
  <c r="R102" i="1"/>
  <c r="Q102" i="1"/>
  <c r="P102" i="1"/>
  <c r="M102" i="1"/>
  <c r="S102" i="1" s="1"/>
  <c r="L102" i="1"/>
  <c r="K102" i="1"/>
  <c r="O102" i="1" s="1"/>
  <c r="I102" i="1"/>
  <c r="N102" i="1" s="1"/>
  <c r="H102" i="1"/>
  <c r="R101" i="1"/>
  <c r="Q101" i="1"/>
  <c r="P101" i="1"/>
  <c r="M101" i="1"/>
  <c r="S101" i="1" s="1"/>
  <c r="L101" i="1"/>
  <c r="K101" i="1"/>
  <c r="I101" i="1"/>
  <c r="H101" i="1"/>
  <c r="R100" i="1"/>
  <c r="Q100" i="1"/>
  <c r="P100" i="1"/>
  <c r="M100" i="1"/>
  <c r="L100" i="1"/>
  <c r="K100" i="1"/>
  <c r="I100" i="1"/>
  <c r="H100" i="1"/>
  <c r="R99" i="1"/>
  <c r="Q99" i="1"/>
  <c r="P99" i="1"/>
  <c r="L99" i="1"/>
  <c r="K99" i="1"/>
  <c r="I99" i="1"/>
  <c r="H99" i="1"/>
  <c r="R98" i="1"/>
  <c r="Q98" i="1"/>
  <c r="P98" i="1"/>
  <c r="L98" i="1"/>
  <c r="K98" i="1"/>
  <c r="I98" i="1"/>
  <c r="H98" i="1"/>
  <c r="R97" i="1"/>
  <c r="Q97" i="1"/>
  <c r="P97" i="1"/>
  <c r="L97" i="1"/>
  <c r="K97" i="1"/>
  <c r="I97" i="1"/>
  <c r="H97" i="1"/>
  <c r="R96" i="1"/>
  <c r="Q96" i="1"/>
  <c r="P96" i="1"/>
  <c r="M96" i="1"/>
  <c r="S96" i="1" s="1"/>
  <c r="L96" i="1"/>
  <c r="K96" i="1"/>
  <c r="I96" i="1"/>
  <c r="H96" i="1"/>
  <c r="R95" i="1"/>
  <c r="Q95" i="1"/>
  <c r="P95" i="1"/>
  <c r="M95" i="1"/>
  <c r="S95" i="1" s="1"/>
  <c r="L95" i="1"/>
  <c r="K95" i="1"/>
  <c r="I95" i="1"/>
  <c r="H95" i="1"/>
  <c r="R94" i="1"/>
  <c r="Q94" i="1"/>
  <c r="P94" i="1"/>
  <c r="M94" i="1"/>
  <c r="S94" i="1" s="1"/>
  <c r="L94" i="1"/>
  <c r="K94" i="1"/>
  <c r="O94" i="1" s="1"/>
  <c r="I94" i="1"/>
  <c r="N94" i="1" s="1"/>
  <c r="H94" i="1"/>
  <c r="R93" i="1"/>
  <c r="Q93" i="1"/>
  <c r="P93" i="1"/>
  <c r="M93" i="1"/>
  <c r="S93" i="1" s="1"/>
  <c r="L93" i="1"/>
  <c r="K93" i="1"/>
  <c r="O93" i="1" s="1"/>
  <c r="I93" i="1"/>
  <c r="N93" i="1" s="1"/>
  <c r="H93" i="1"/>
  <c r="R92" i="1"/>
  <c r="Q92" i="1"/>
  <c r="P92" i="1"/>
  <c r="M92" i="1"/>
  <c r="S92" i="1" s="1"/>
  <c r="L92" i="1"/>
  <c r="K92" i="1"/>
  <c r="O92" i="1" s="1"/>
  <c r="I92" i="1"/>
  <c r="N92" i="1" s="1"/>
  <c r="H92" i="1"/>
  <c r="R91" i="1"/>
  <c r="Q91" i="1"/>
  <c r="P91" i="1"/>
  <c r="M91" i="1"/>
  <c r="S91" i="1" s="1"/>
  <c r="L91" i="1"/>
  <c r="K91" i="1"/>
  <c r="I91" i="1"/>
  <c r="H91" i="1"/>
  <c r="R90" i="1"/>
  <c r="Q90" i="1"/>
  <c r="P90" i="1"/>
  <c r="L90" i="1"/>
  <c r="K90" i="1"/>
  <c r="I90" i="1"/>
  <c r="H90" i="1"/>
  <c r="R89" i="1"/>
  <c r="Q89" i="1"/>
  <c r="P89" i="1"/>
  <c r="M89" i="1"/>
  <c r="S89" i="1" s="1"/>
  <c r="L89" i="1"/>
  <c r="K89" i="1"/>
  <c r="I89" i="1"/>
  <c r="H89" i="1"/>
  <c r="R88" i="1"/>
  <c r="Q88" i="1"/>
  <c r="P88" i="1"/>
  <c r="M88" i="1"/>
  <c r="S88" i="1" s="1"/>
  <c r="L88" i="1"/>
  <c r="K88" i="1"/>
  <c r="I88" i="1"/>
  <c r="N88" i="1" s="1"/>
  <c r="H88" i="1"/>
  <c r="R87" i="1"/>
  <c r="Q87" i="1"/>
  <c r="P87" i="1"/>
  <c r="M87" i="1"/>
  <c r="S87" i="1" s="1"/>
  <c r="L87" i="1"/>
  <c r="K87" i="1"/>
  <c r="O87" i="1" s="1"/>
  <c r="I87" i="1"/>
  <c r="N87" i="1" s="1"/>
  <c r="H87" i="1"/>
  <c r="R86" i="1"/>
  <c r="Q86" i="1"/>
  <c r="P86" i="1"/>
  <c r="M86" i="1"/>
  <c r="S86" i="1" s="1"/>
  <c r="L86" i="1"/>
  <c r="K86" i="1"/>
  <c r="O86" i="1" s="1"/>
  <c r="I86" i="1"/>
  <c r="N86" i="1" s="1"/>
  <c r="H86" i="1"/>
  <c r="R85" i="1"/>
  <c r="Q85" i="1"/>
  <c r="P85" i="1"/>
  <c r="M85" i="1"/>
  <c r="S85" i="1" s="1"/>
  <c r="L85" i="1"/>
  <c r="K85" i="1"/>
  <c r="O85" i="1" s="1"/>
  <c r="I85" i="1"/>
  <c r="N85" i="1" s="1"/>
  <c r="H85" i="1"/>
  <c r="R84" i="1"/>
  <c r="Q84" i="1"/>
  <c r="P84" i="1"/>
  <c r="M84" i="1"/>
  <c r="S84" i="1" s="1"/>
  <c r="L84" i="1"/>
  <c r="K84" i="1"/>
  <c r="O84" i="1" s="1"/>
  <c r="I84" i="1"/>
  <c r="N84" i="1" s="1"/>
  <c r="H84" i="1"/>
  <c r="R83" i="1"/>
  <c r="Q83" i="1"/>
  <c r="P83" i="1"/>
  <c r="M83" i="1"/>
  <c r="S83" i="1" s="1"/>
  <c r="L83" i="1"/>
  <c r="K83" i="1"/>
  <c r="I83" i="1"/>
  <c r="N83" i="1" s="1"/>
  <c r="H83" i="1"/>
  <c r="R82" i="1"/>
  <c r="Q82" i="1"/>
  <c r="P82" i="1"/>
  <c r="M82" i="1"/>
  <c r="S82" i="1" s="1"/>
  <c r="L82" i="1"/>
  <c r="K82" i="1"/>
  <c r="I82" i="1"/>
  <c r="H82" i="1"/>
  <c r="R81" i="1"/>
  <c r="Q81" i="1"/>
  <c r="P81" i="1"/>
  <c r="M81" i="1"/>
  <c r="L81" i="1"/>
  <c r="K81" i="1"/>
  <c r="I81" i="1"/>
  <c r="H81" i="1"/>
  <c r="R80" i="1"/>
  <c r="Q80" i="1"/>
  <c r="P80" i="1"/>
  <c r="L80" i="1"/>
  <c r="K80" i="1"/>
  <c r="I80" i="1"/>
  <c r="H80" i="1"/>
  <c r="R79" i="1"/>
  <c r="Q79" i="1"/>
  <c r="P79" i="1"/>
  <c r="M79" i="1"/>
  <c r="S79" i="1" s="1"/>
  <c r="L79" i="1"/>
  <c r="K79" i="1"/>
  <c r="I79" i="1"/>
  <c r="H79" i="1"/>
  <c r="R78" i="1"/>
  <c r="Q78" i="1"/>
  <c r="P78" i="1"/>
  <c r="M78" i="1"/>
  <c r="S78" i="1" s="1"/>
  <c r="L78" i="1"/>
  <c r="K78" i="1"/>
  <c r="I78" i="1"/>
  <c r="H78" i="1"/>
  <c r="R77" i="1"/>
  <c r="Q77" i="1"/>
  <c r="P77" i="1"/>
  <c r="M77" i="1"/>
  <c r="S77" i="1" s="1"/>
  <c r="L77" i="1"/>
  <c r="K77" i="1"/>
  <c r="O77" i="1" s="1"/>
  <c r="I77" i="1"/>
  <c r="N77" i="1" s="1"/>
  <c r="H77" i="1"/>
  <c r="R76" i="1"/>
  <c r="Q76" i="1"/>
  <c r="P76" i="1"/>
  <c r="M76" i="1"/>
  <c r="S76" i="1" s="1"/>
  <c r="L76" i="1"/>
  <c r="K76" i="1"/>
  <c r="I76" i="1"/>
  <c r="N76" i="1" s="1"/>
  <c r="H76" i="1"/>
  <c r="R75" i="1"/>
  <c r="Q75" i="1"/>
  <c r="P75" i="1"/>
  <c r="M75" i="1"/>
  <c r="L75" i="1"/>
  <c r="K75" i="1"/>
  <c r="I75" i="1"/>
  <c r="N75" i="1" s="1"/>
  <c r="H75" i="1"/>
  <c r="R74" i="1"/>
  <c r="Q74" i="1"/>
  <c r="P74" i="1"/>
  <c r="L74" i="1"/>
  <c r="K74" i="1"/>
  <c r="I74" i="1"/>
  <c r="N74" i="1" s="1"/>
  <c r="H74" i="1"/>
  <c r="R73" i="1"/>
  <c r="Q73" i="1"/>
  <c r="P73" i="1"/>
  <c r="M73" i="1"/>
  <c r="S73" i="1" s="1"/>
  <c r="L73" i="1"/>
  <c r="K73" i="1"/>
  <c r="O73" i="1" s="1"/>
  <c r="I73" i="1"/>
  <c r="N73" i="1" s="1"/>
  <c r="H73" i="1"/>
  <c r="R72" i="1"/>
  <c r="Q72" i="1"/>
  <c r="P72" i="1"/>
  <c r="M72" i="1"/>
  <c r="S72" i="1" s="1"/>
  <c r="L72" i="1"/>
  <c r="K72" i="1"/>
  <c r="O72" i="1" s="1"/>
  <c r="I72" i="1"/>
  <c r="N72" i="1" s="1"/>
  <c r="H72" i="1"/>
  <c r="R71" i="1"/>
  <c r="Q71" i="1"/>
  <c r="P71" i="1"/>
  <c r="M71" i="1"/>
  <c r="S71" i="1" s="1"/>
  <c r="L71" i="1"/>
  <c r="K71" i="1"/>
  <c r="O71" i="1" s="1"/>
  <c r="I71" i="1"/>
  <c r="N71" i="1" s="1"/>
  <c r="H71" i="1"/>
  <c r="R70" i="1"/>
  <c r="Q70" i="1"/>
  <c r="P70" i="1"/>
  <c r="M70" i="1"/>
  <c r="S70" i="1" s="1"/>
  <c r="L70" i="1"/>
  <c r="K70" i="1"/>
  <c r="O70" i="1" s="1"/>
  <c r="I70" i="1"/>
  <c r="N70" i="1" s="1"/>
  <c r="H70" i="1"/>
  <c r="R69" i="1"/>
  <c r="Q69" i="1"/>
  <c r="P69" i="1"/>
  <c r="M69" i="1"/>
  <c r="S69" i="1" s="1"/>
  <c r="L69" i="1"/>
  <c r="K69" i="1"/>
  <c r="O69" i="1" s="1"/>
  <c r="I69" i="1"/>
  <c r="N69" i="1" s="1"/>
  <c r="H69" i="1"/>
  <c r="R68" i="1"/>
  <c r="Q68" i="1"/>
  <c r="P68" i="1"/>
  <c r="L68" i="1"/>
  <c r="K68" i="1"/>
  <c r="O68" i="1" s="1"/>
  <c r="I68" i="1"/>
  <c r="N68" i="1" s="1"/>
  <c r="H68" i="1"/>
  <c r="R67" i="1"/>
  <c r="Q67" i="1"/>
  <c r="P67" i="1"/>
  <c r="M67" i="1"/>
  <c r="S67" i="1" s="1"/>
  <c r="L67" i="1"/>
  <c r="K67" i="1"/>
  <c r="O67" i="1" s="1"/>
  <c r="I67" i="1"/>
  <c r="N67" i="1" s="1"/>
  <c r="H67" i="1"/>
  <c r="R66" i="1"/>
  <c r="Q66" i="1"/>
  <c r="P66" i="1"/>
  <c r="M66" i="1"/>
  <c r="S66" i="1" s="1"/>
  <c r="L66" i="1"/>
  <c r="K66" i="1"/>
  <c r="O66" i="1" s="1"/>
  <c r="I66" i="1"/>
  <c r="N66" i="1" s="1"/>
  <c r="H66" i="1"/>
  <c r="R65" i="1"/>
  <c r="Q65" i="1"/>
  <c r="P65" i="1"/>
  <c r="M65" i="1"/>
  <c r="S65" i="1" s="1"/>
  <c r="L65" i="1"/>
  <c r="K65" i="1"/>
  <c r="O65" i="1" s="1"/>
  <c r="I65" i="1"/>
  <c r="N65" i="1" s="1"/>
  <c r="H65" i="1"/>
  <c r="R64" i="1"/>
  <c r="Q64" i="1"/>
  <c r="P64" i="1"/>
  <c r="M64" i="1"/>
  <c r="S64" i="1" s="1"/>
  <c r="L64" i="1"/>
  <c r="K64" i="1"/>
  <c r="O64" i="1" s="1"/>
  <c r="I64" i="1"/>
  <c r="N64" i="1" s="1"/>
  <c r="H64" i="1"/>
  <c r="R63" i="1"/>
  <c r="Q63" i="1"/>
  <c r="P63" i="1"/>
  <c r="M63" i="1"/>
  <c r="S63" i="1" s="1"/>
  <c r="L63" i="1"/>
  <c r="K63" i="1"/>
  <c r="O63" i="1" s="1"/>
  <c r="I63" i="1"/>
  <c r="N63" i="1" s="1"/>
  <c r="H63" i="1"/>
  <c r="R62" i="1"/>
  <c r="Q62" i="1"/>
  <c r="P62" i="1"/>
  <c r="M62" i="1"/>
  <c r="S62" i="1" s="1"/>
  <c r="L62" i="1"/>
  <c r="K62" i="1"/>
  <c r="I62" i="1"/>
  <c r="N62" i="1" s="1"/>
  <c r="H62" i="1"/>
  <c r="R61" i="1"/>
  <c r="Q61" i="1"/>
  <c r="P61" i="1"/>
  <c r="M61" i="1"/>
  <c r="S61" i="1" s="1"/>
  <c r="L61" i="1"/>
  <c r="K61" i="1"/>
  <c r="I61" i="1"/>
  <c r="N61" i="1" s="1"/>
  <c r="H61" i="1"/>
  <c r="R60" i="1"/>
  <c r="Q60" i="1"/>
  <c r="P60" i="1"/>
  <c r="M60" i="1"/>
  <c r="S60" i="1" s="1"/>
  <c r="L60" i="1"/>
  <c r="K60" i="1"/>
  <c r="I60" i="1"/>
  <c r="H60" i="1"/>
  <c r="R59" i="1"/>
  <c r="Q59" i="1"/>
  <c r="P59" i="1"/>
  <c r="M59" i="1"/>
  <c r="L59" i="1"/>
  <c r="K59" i="1"/>
  <c r="I59" i="1"/>
  <c r="H59" i="1"/>
  <c r="R58" i="1"/>
  <c r="Q58" i="1"/>
  <c r="P58" i="1"/>
  <c r="M58" i="1"/>
  <c r="S58" i="1" s="1"/>
  <c r="L58" i="1"/>
  <c r="K58" i="1"/>
  <c r="I58" i="1"/>
  <c r="H58" i="1"/>
  <c r="R57" i="1"/>
  <c r="Q57" i="1"/>
  <c r="P57" i="1"/>
  <c r="L57" i="1"/>
  <c r="K57" i="1"/>
  <c r="I57" i="1"/>
  <c r="H57" i="1"/>
  <c r="R56" i="1"/>
  <c r="Q56" i="1"/>
  <c r="P56" i="1"/>
  <c r="M56" i="1"/>
  <c r="S56" i="1" s="1"/>
  <c r="L56" i="1"/>
  <c r="K56" i="1"/>
  <c r="I56" i="1"/>
  <c r="H56" i="1"/>
  <c r="R55" i="1"/>
  <c r="Q55" i="1"/>
  <c r="P55" i="1"/>
  <c r="M55" i="1"/>
  <c r="S55" i="1" s="1"/>
  <c r="L55" i="1"/>
  <c r="K55" i="1"/>
  <c r="O55" i="1" s="1"/>
  <c r="I55" i="1"/>
  <c r="N55" i="1" s="1"/>
  <c r="H55" i="1"/>
  <c r="R54" i="1"/>
  <c r="Q54" i="1"/>
  <c r="P54" i="1"/>
  <c r="M54" i="1"/>
  <c r="S54" i="1" s="1"/>
  <c r="L54" i="1"/>
  <c r="K54" i="1"/>
  <c r="O54" i="1" s="1"/>
  <c r="I54" i="1"/>
  <c r="N54" i="1" s="1"/>
  <c r="H54" i="1"/>
  <c r="R53" i="1"/>
  <c r="Q53" i="1"/>
  <c r="P53" i="1"/>
  <c r="M53" i="1"/>
  <c r="S53" i="1" s="1"/>
  <c r="L53" i="1"/>
  <c r="K53" i="1"/>
  <c r="O53" i="1" s="1"/>
  <c r="I53" i="1"/>
  <c r="N53" i="1" s="1"/>
  <c r="H53" i="1"/>
  <c r="R52" i="1"/>
  <c r="Q52" i="1"/>
  <c r="P52" i="1"/>
  <c r="M52" i="1"/>
  <c r="S52" i="1" s="1"/>
  <c r="L52" i="1"/>
  <c r="K52" i="1"/>
  <c r="I52" i="1"/>
  <c r="H52" i="1"/>
  <c r="R51" i="1"/>
  <c r="Q51" i="1"/>
  <c r="P51" i="1"/>
  <c r="L51" i="1"/>
  <c r="K51" i="1"/>
  <c r="I51" i="1"/>
  <c r="H51" i="1"/>
  <c r="R50" i="1"/>
  <c r="Q50" i="1"/>
  <c r="P50" i="1"/>
  <c r="M50" i="1"/>
  <c r="S50" i="1" s="1"/>
  <c r="L50" i="1"/>
  <c r="K50" i="1"/>
  <c r="O50" i="1" s="1"/>
  <c r="I50" i="1"/>
  <c r="N50" i="1" s="1"/>
  <c r="H50" i="1"/>
  <c r="S49" i="1"/>
  <c r="R49" i="1"/>
  <c r="Q49" i="1"/>
  <c r="P49" i="1"/>
  <c r="O49" i="1"/>
  <c r="M49" i="1"/>
  <c r="L49" i="1"/>
  <c r="K49" i="1"/>
  <c r="I49" i="1"/>
  <c r="N49" i="1" s="1"/>
  <c r="H49" i="1"/>
  <c r="R48" i="1"/>
  <c r="Q48" i="1"/>
  <c r="P48" i="1"/>
  <c r="M48" i="1"/>
  <c r="S48" i="1" s="1"/>
  <c r="L48" i="1"/>
  <c r="K48" i="1"/>
  <c r="O48" i="1" s="1"/>
  <c r="I48" i="1"/>
  <c r="N48" i="1" s="1"/>
  <c r="H48" i="1"/>
  <c r="R47" i="1"/>
  <c r="Q47" i="1"/>
  <c r="P47" i="1"/>
  <c r="M47" i="1"/>
  <c r="S47" i="1" s="1"/>
  <c r="L47" i="1"/>
  <c r="K47" i="1"/>
  <c r="I47" i="1"/>
  <c r="H47" i="1"/>
  <c r="R46" i="1"/>
  <c r="Q46" i="1"/>
  <c r="P46" i="1"/>
  <c r="M46" i="1"/>
  <c r="S46" i="1" s="1"/>
  <c r="L46" i="1"/>
  <c r="K46" i="1"/>
  <c r="O46" i="1" s="1"/>
  <c r="I46" i="1"/>
  <c r="H46" i="1"/>
  <c r="R45" i="1"/>
  <c r="Q45" i="1"/>
  <c r="P45" i="1"/>
  <c r="M45" i="1"/>
  <c r="S45" i="1" s="1"/>
  <c r="L45" i="1"/>
  <c r="K45" i="1"/>
  <c r="O45" i="1" s="1"/>
  <c r="I45" i="1"/>
  <c r="H45" i="1"/>
  <c r="R44" i="1"/>
  <c r="Q44" i="1"/>
  <c r="P44" i="1"/>
  <c r="M44" i="1"/>
  <c r="S44" i="1" s="1"/>
  <c r="L44" i="1"/>
  <c r="K44" i="1"/>
  <c r="O44" i="1" s="1"/>
  <c r="I44" i="1"/>
  <c r="N44" i="1" s="1"/>
  <c r="H44" i="1"/>
  <c r="R43" i="1"/>
  <c r="Q43" i="1"/>
  <c r="P43" i="1"/>
  <c r="L43" i="1"/>
  <c r="K43" i="1"/>
  <c r="I43" i="1"/>
  <c r="H43" i="1"/>
  <c r="R42" i="1"/>
  <c r="Q42" i="1"/>
  <c r="P42" i="1"/>
  <c r="L42" i="1"/>
  <c r="K42" i="1"/>
  <c r="I42" i="1"/>
  <c r="H42" i="1"/>
  <c r="R41" i="1"/>
  <c r="Q41" i="1"/>
  <c r="P41" i="1"/>
  <c r="L41" i="1"/>
  <c r="K41" i="1"/>
  <c r="I41" i="1"/>
  <c r="H41" i="1"/>
  <c r="R40" i="1"/>
  <c r="Q40" i="1"/>
  <c r="P40" i="1"/>
  <c r="L40" i="1"/>
  <c r="K40" i="1"/>
  <c r="I40" i="1"/>
  <c r="H40" i="1"/>
  <c r="R39" i="1"/>
  <c r="Q39" i="1"/>
  <c r="P39" i="1"/>
  <c r="M39" i="1"/>
  <c r="S39" i="1" s="1"/>
  <c r="L39" i="1"/>
  <c r="K39" i="1"/>
  <c r="O39" i="1" s="1"/>
  <c r="I39" i="1"/>
  <c r="N39" i="1" s="1"/>
  <c r="H39" i="1"/>
  <c r="R38" i="1"/>
  <c r="Q38" i="1"/>
  <c r="P38" i="1"/>
  <c r="M38" i="1"/>
  <c r="S38" i="1" s="1"/>
  <c r="L38" i="1"/>
  <c r="K38" i="1"/>
  <c r="O38" i="1" s="1"/>
  <c r="I38" i="1"/>
  <c r="H38" i="1"/>
  <c r="R37" i="1"/>
  <c r="Q37" i="1"/>
  <c r="P37" i="1"/>
  <c r="M37" i="1"/>
  <c r="S37" i="1" s="1"/>
  <c r="L37" i="1"/>
  <c r="K37" i="1"/>
  <c r="O37" i="1" s="1"/>
  <c r="I37" i="1"/>
  <c r="N37" i="1" s="1"/>
  <c r="H37" i="1"/>
  <c r="R36" i="1"/>
  <c r="Q36" i="1"/>
  <c r="P36" i="1"/>
  <c r="M36" i="1"/>
  <c r="S36" i="1" s="1"/>
  <c r="L36" i="1"/>
  <c r="K36" i="1"/>
  <c r="O36" i="1" s="1"/>
  <c r="I36" i="1"/>
  <c r="N36" i="1" s="1"/>
  <c r="H36" i="1"/>
  <c r="R35" i="1"/>
  <c r="Q35" i="1"/>
  <c r="P35" i="1"/>
  <c r="M35" i="1"/>
  <c r="L35" i="1"/>
  <c r="K35" i="1"/>
  <c r="O35" i="1" s="1"/>
  <c r="I35" i="1"/>
  <c r="N35" i="1" s="1"/>
  <c r="H35" i="1"/>
  <c r="R34" i="1"/>
  <c r="Q34" i="1"/>
  <c r="P34" i="1"/>
  <c r="L34" i="1"/>
  <c r="K34" i="1"/>
  <c r="I34" i="1"/>
  <c r="H34" i="1"/>
  <c r="R33" i="1"/>
  <c r="Q33" i="1"/>
  <c r="P33" i="1"/>
  <c r="M33" i="1"/>
  <c r="S33" i="1" s="1"/>
  <c r="L33" i="1"/>
  <c r="K33" i="1"/>
  <c r="I33" i="1"/>
  <c r="H33" i="1"/>
  <c r="R32" i="1"/>
  <c r="Q32" i="1"/>
  <c r="P32" i="1"/>
  <c r="M32" i="1"/>
  <c r="S32" i="1" s="1"/>
  <c r="L32" i="1"/>
  <c r="K32" i="1"/>
  <c r="O32" i="1" s="1"/>
  <c r="I32" i="1"/>
  <c r="N32" i="1" s="1"/>
  <c r="H32" i="1"/>
  <c r="R31" i="1"/>
  <c r="Q31" i="1"/>
  <c r="P31" i="1"/>
  <c r="M31" i="1"/>
  <c r="S31" i="1" s="1"/>
  <c r="L31" i="1"/>
  <c r="K31" i="1"/>
  <c r="O31" i="1" s="1"/>
  <c r="I31" i="1"/>
  <c r="N31" i="1" s="1"/>
  <c r="H31" i="1"/>
  <c r="R30" i="1"/>
  <c r="Q30" i="1"/>
  <c r="P30" i="1"/>
  <c r="M30" i="1"/>
  <c r="S30" i="1" s="1"/>
  <c r="L30" i="1"/>
  <c r="K30" i="1"/>
  <c r="O30" i="1" s="1"/>
  <c r="I30" i="1"/>
  <c r="N30" i="1" s="1"/>
  <c r="H30" i="1"/>
  <c r="R29" i="1"/>
  <c r="Q29" i="1"/>
  <c r="P29" i="1"/>
  <c r="M29" i="1"/>
  <c r="S29" i="1" s="1"/>
  <c r="L29" i="1"/>
  <c r="K29" i="1"/>
  <c r="O29" i="1" s="1"/>
  <c r="I29" i="1"/>
  <c r="N29" i="1" s="1"/>
  <c r="H29" i="1"/>
  <c r="R28" i="1"/>
  <c r="Q28" i="1"/>
  <c r="P28" i="1"/>
  <c r="M28" i="1"/>
  <c r="S28" i="1" s="1"/>
  <c r="L28" i="1"/>
  <c r="K28" i="1"/>
  <c r="O28" i="1" s="1"/>
  <c r="I28" i="1"/>
  <c r="N28" i="1" s="1"/>
  <c r="H28" i="1"/>
  <c r="R27" i="1"/>
  <c r="Q27" i="1"/>
  <c r="P27" i="1"/>
  <c r="M27" i="1"/>
  <c r="L27" i="1"/>
  <c r="K27" i="1"/>
  <c r="I27" i="1"/>
  <c r="H27" i="1"/>
  <c r="R26" i="1"/>
  <c r="Q26" i="1"/>
  <c r="P26" i="1"/>
  <c r="L26" i="1"/>
  <c r="K26" i="1"/>
  <c r="I26" i="1"/>
  <c r="H26" i="1"/>
  <c r="S25" i="1"/>
  <c r="R25" i="1"/>
  <c r="Q25" i="1"/>
  <c r="P25" i="1"/>
  <c r="L25" i="1"/>
  <c r="K25" i="1"/>
  <c r="O25" i="1" s="1"/>
  <c r="I25" i="1"/>
  <c r="N25" i="1" s="1"/>
  <c r="H25" i="1"/>
  <c r="S24" i="1"/>
  <c r="R24" i="1"/>
  <c r="Q24" i="1"/>
  <c r="P24" i="1"/>
  <c r="L24" i="1"/>
  <c r="K24" i="1"/>
  <c r="O24" i="1" s="1"/>
  <c r="I24" i="1"/>
  <c r="N24" i="1" s="1"/>
  <c r="H24" i="1"/>
  <c r="S23" i="1"/>
  <c r="R23" i="1"/>
  <c r="Q23" i="1"/>
  <c r="P23" i="1"/>
  <c r="L23" i="1"/>
  <c r="K23" i="1"/>
  <c r="O23" i="1" s="1"/>
  <c r="I23" i="1"/>
  <c r="N23" i="1" s="1"/>
  <c r="H23" i="1"/>
  <c r="S22" i="1"/>
  <c r="R22" i="1"/>
  <c r="Q22" i="1"/>
  <c r="P22" i="1"/>
  <c r="L22" i="1"/>
  <c r="K22" i="1"/>
  <c r="O22" i="1" s="1"/>
  <c r="I22" i="1"/>
  <c r="N22" i="1" s="1"/>
  <c r="H22" i="1"/>
  <c r="S21" i="1"/>
  <c r="R21" i="1"/>
  <c r="Q21" i="1"/>
  <c r="P21" i="1"/>
  <c r="L21" i="1"/>
  <c r="K21" i="1"/>
  <c r="O21" i="1" s="1"/>
  <c r="I21" i="1"/>
  <c r="N21" i="1" s="1"/>
  <c r="H21" i="1"/>
  <c r="R20" i="1"/>
  <c r="Q20" i="1"/>
  <c r="P20" i="1"/>
  <c r="M20" i="1"/>
  <c r="S20" i="1" s="1"/>
  <c r="L20" i="1"/>
  <c r="K20" i="1"/>
  <c r="I20" i="1"/>
  <c r="N20" i="1" s="1"/>
  <c r="H20" i="1"/>
  <c r="R19" i="1"/>
  <c r="Q19" i="1"/>
  <c r="P19" i="1"/>
  <c r="M19" i="1"/>
  <c r="S19" i="1" s="1"/>
  <c r="L19" i="1"/>
  <c r="K19" i="1"/>
  <c r="I19" i="1"/>
  <c r="H19" i="1"/>
  <c r="R18" i="1"/>
  <c r="Q18" i="1"/>
  <c r="P18" i="1"/>
  <c r="M18" i="1"/>
  <c r="S18" i="1" s="1"/>
  <c r="L18" i="1"/>
  <c r="K18" i="1"/>
  <c r="O18" i="1" s="1"/>
  <c r="I18" i="1"/>
  <c r="N18" i="1" s="1"/>
  <c r="H18" i="1"/>
  <c r="R17" i="1"/>
  <c r="Q17" i="1"/>
  <c r="P17" i="1"/>
  <c r="M17" i="1"/>
  <c r="S17" i="1" s="1"/>
  <c r="L17" i="1"/>
  <c r="K17" i="1"/>
  <c r="I17" i="1"/>
  <c r="H17" i="1"/>
  <c r="R16" i="1"/>
  <c r="Q16" i="1"/>
  <c r="P16" i="1"/>
  <c r="M16" i="1"/>
  <c r="L16" i="1"/>
  <c r="K16" i="1"/>
  <c r="I16" i="1"/>
  <c r="H16" i="1"/>
  <c r="R15" i="1"/>
  <c r="Q15" i="1"/>
  <c r="P15" i="1"/>
  <c r="L15" i="1"/>
  <c r="K15" i="1"/>
  <c r="I15" i="1"/>
  <c r="H15" i="1"/>
  <c r="R14" i="1"/>
  <c r="Q14" i="1"/>
  <c r="P14" i="1"/>
  <c r="L14" i="1"/>
  <c r="K14" i="1"/>
  <c r="I14" i="1"/>
  <c r="H14" i="1"/>
  <c r="R13" i="1"/>
  <c r="Q13" i="1"/>
  <c r="P13" i="1"/>
  <c r="L13" i="1"/>
  <c r="K13" i="1"/>
  <c r="I13" i="1"/>
  <c r="H13" i="1"/>
  <c r="M142" i="1" l="1"/>
  <c r="S142" i="1" s="1"/>
  <c r="S172" i="1"/>
  <c r="N33" i="1"/>
  <c r="O33" i="1"/>
  <c r="O78" i="1"/>
  <c r="N149" i="1"/>
  <c r="O17" i="1"/>
  <c r="O151" i="1"/>
  <c r="O162" i="1"/>
  <c r="O186" i="1"/>
  <c r="N142" i="1"/>
  <c r="N56" i="1"/>
  <c r="M43" i="1"/>
  <c r="S43" i="1" s="1"/>
  <c r="O52" i="1"/>
  <c r="M51" i="1"/>
  <c r="S51" i="1" s="1"/>
  <c r="N91" i="1"/>
  <c r="S170" i="1"/>
  <c r="N101" i="1"/>
  <c r="N16" i="1"/>
  <c r="N17" i="1"/>
  <c r="O178" i="1"/>
  <c r="O180" i="1"/>
  <c r="N81" i="1"/>
  <c r="N89" i="1"/>
  <c r="O91" i="1"/>
  <c r="O62" i="1"/>
  <c r="O81" i="1"/>
  <c r="O88" i="1"/>
  <c r="O89" i="1"/>
  <c r="M29" i="2"/>
  <c r="M22" i="2" s="1"/>
  <c r="M19" i="2" s="1"/>
  <c r="M18" i="2" s="1"/>
  <c r="O24" i="2"/>
  <c r="N20" i="2"/>
  <c r="I70" i="2"/>
  <c r="K13" i="2"/>
  <c r="G32" i="2"/>
  <c r="G70" i="2"/>
  <c r="K18" i="2"/>
  <c r="L66" i="2"/>
  <c r="L65" i="2"/>
  <c r="N65" i="2" s="1"/>
  <c r="L22" i="2"/>
  <c r="O23" i="2"/>
  <c r="M66" i="2"/>
  <c r="M65" i="2"/>
  <c r="K65" i="2"/>
  <c r="M31" i="2"/>
  <c r="O31" i="2" s="1"/>
  <c r="N66" i="2"/>
  <c r="K66" i="2"/>
  <c r="N23" i="2"/>
  <c r="K67" i="2"/>
  <c r="N67" i="2"/>
  <c r="M14" i="2"/>
  <c r="M13" i="2" s="1"/>
  <c r="L13" i="2"/>
  <c r="N13" i="2" s="1"/>
  <c r="I46" i="2"/>
  <c r="I50" i="2" s="1"/>
  <c r="N19" i="1"/>
  <c r="N45" i="1"/>
  <c r="N58" i="1"/>
  <c r="N82" i="1"/>
  <c r="N95" i="1"/>
  <c r="N107" i="1"/>
  <c r="N110" i="1"/>
  <c r="N116" i="1"/>
  <c r="N117" i="1"/>
  <c r="N120" i="1"/>
  <c r="N131" i="1"/>
  <c r="O27" i="1"/>
  <c r="O58" i="1"/>
  <c r="N59" i="1"/>
  <c r="N60" i="1"/>
  <c r="O76" i="1"/>
  <c r="O82" i="1"/>
  <c r="O95" i="1"/>
  <c r="O96" i="1"/>
  <c r="O107" i="1"/>
  <c r="O110" i="1"/>
  <c r="O120" i="1"/>
  <c r="O131" i="1"/>
  <c r="O152" i="1"/>
  <c r="O156" i="1"/>
  <c r="O165" i="1"/>
  <c r="O174" i="1"/>
  <c r="O182" i="1"/>
  <c r="S134" i="1"/>
  <c r="O19" i="1"/>
  <c r="N38" i="1"/>
  <c r="N46" i="1"/>
  <c r="N52" i="1"/>
  <c r="O56" i="1"/>
  <c r="O60" i="1"/>
  <c r="O61" i="1"/>
  <c r="N78" i="1"/>
  <c r="M80" i="1"/>
  <c r="S80" i="1" s="1"/>
  <c r="S81" i="1"/>
  <c r="O100" i="1"/>
  <c r="O101" i="1"/>
  <c r="O149" i="1"/>
  <c r="O159" i="1"/>
  <c r="O161" i="1"/>
  <c r="O176" i="1"/>
  <c r="O184" i="1"/>
  <c r="S35" i="1"/>
  <c r="M34" i="1"/>
  <c r="S34" i="1" s="1"/>
  <c r="S75" i="1"/>
  <c r="M74" i="1"/>
  <c r="S74" i="1" s="1"/>
  <c r="O16" i="1"/>
  <c r="O20" i="1"/>
  <c r="N43" i="1"/>
  <c r="N47" i="1"/>
  <c r="N51" i="1"/>
  <c r="O59" i="1"/>
  <c r="N79" i="1"/>
  <c r="O83" i="1"/>
  <c r="S27" i="1"/>
  <c r="M26" i="1"/>
  <c r="S26" i="1" s="1"/>
  <c r="O43" i="1"/>
  <c r="O51" i="1"/>
  <c r="O75" i="1"/>
  <c r="O79" i="1"/>
  <c r="O47" i="1"/>
  <c r="S16" i="1"/>
  <c r="M15" i="1"/>
  <c r="N15" i="1" s="1"/>
  <c r="N27" i="1"/>
  <c r="S59" i="1"/>
  <c r="M68" i="1"/>
  <c r="S68" i="1" s="1"/>
  <c r="S179" i="1"/>
  <c r="O179" i="1"/>
  <c r="M90" i="1"/>
  <c r="S90" i="1" s="1"/>
  <c r="O108" i="1"/>
  <c r="S112" i="1"/>
  <c r="M111" i="1"/>
  <c r="S111" i="1" s="1"/>
  <c r="S120" i="1"/>
  <c r="M119" i="1"/>
  <c r="S119" i="1" s="1"/>
  <c r="S128" i="1"/>
  <c r="M126" i="1"/>
  <c r="N126" i="1" s="1"/>
  <c r="N132" i="1"/>
  <c r="S140" i="1"/>
  <c r="M138" i="1"/>
  <c r="S138" i="1" s="1"/>
  <c r="S175" i="1"/>
  <c r="O175" i="1"/>
  <c r="S104" i="1"/>
  <c r="M103" i="1"/>
  <c r="S103" i="1" s="1"/>
  <c r="S100" i="1"/>
  <c r="M99" i="1"/>
  <c r="N99" i="1" s="1"/>
  <c r="O132" i="1"/>
  <c r="S157" i="1"/>
  <c r="O157" i="1"/>
  <c r="S171" i="1"/>
  <c r="O171" i="1"/>
  <c r="S187" i="1"/>
  <c r="O187" i="1"/>
  <c r="N96" i="1"/>
  <c r="N100" i="1"/>
  <c r="S116" i="1"/>
  <c r="S164" i="1"/>
  <c r="O164" i="1"/>
  <c r="S183" i="1"/>
  <c r="O183" i="1"/>
  <c r="O154" i="1"/>
  <c r="O168" i="1"/>
  <c r="O173" i="1"/>
  <c r="O177" i="1"/>
  <c r="O181" i="1"/>
  <c r="O185" i="1"/>
  <c r="O142" i="1" l="1"/>
  <c r="M57" i="1"/>
  <c r="S57" i="1" s="1"/>
  <c r="N34" i="1"/>
  <c r="N90" i="1"/>
  <c r="O80" i="1"/>
  <c r="N80" i="1"/>
  <c r="O14" i="2"/>
  <c r="M70" i="2"/>
  <c r="O13" i="2"/>
  <c r="L19" i="2"/>
  <c r="L18" i="2" s="1"/>
  <c r="L32" i="2" s="1"/>
  <c r="N22" i="2"/>
  <c r="K70" i="2"/>
  <c r="M32" i="2"/>
  <c r="G38" i="2"/>
  <c r="K32" i="2"/>
  <c r="N119" i="1"/>
  <c r="O119" i="1"/>
  <c r="O99" i="1"/>
  <c r="O74" i="1"/>
  <c r="O34" i="1"/>
  <c r="N103" i="1"/>
  <c r="M115" i="1"/>
  <c r="S99" i="1"/>
  <c r="M98" i="1"/>
  <c r="S15" i="1"/>
  <c r="M14" i="1"/>
  <c r="N26" i="1"/>
  <c r="O15" i="1"/>
  <c r="M125" i="1"/>
  <c r="S126" i="1"/>
  <c r="O103" i="1"/>
  <c r="O90" i="1"/>
  <c r="O26" i="1"/>
  <c r="M42" i="1"/>
  <c r="N57" i="1" l="1"/>
  <c r="O57" i="1"/>
  <c r="L33" i="2"/>
  <c r="O32" i="2"/>
  <c r="G44" i="2"/>
  <c r="K38" i="2"/>
  <c r="M33" i="2"/>
  <c r="M38" i="2" s="1"/>
  <c r="M44" i="2" s="1"/>
  <c r="L70" i="2"/>
  <c r="N70" i="2" s="1"/>
  <c r="N18" i="2"/>
  <c r="N32" i="2"/>
  <c r="S115" i="1"/>
  <c r="O115" i="1"/>
  <c r="N115" i="1"/>
  <c r="M160" i="1"/>
  <c r="S98" i="1"/>
  <c r="M124" i="1"/>
  <c r="O98" i="1"/>
  <c r="N98" i="1"/>
  <c r="S42" i="1"/>
  <c r="O42" i="1"/>
  <c r="N42" i="1"/>
  <c r="S125" i="1"/>
  <c r="N125" i="1"/>
  <c r="O125" i="1"/>
  <c r="M169" i="1"/>
  <c r="M155" i="1"/>
  <c r="M13" i="1"/>
  <c r="S14" i="1"/>
  <c r="O14" i="1"/>
  <c r="N14" i="1"/>
  <c r="M46" i="2" l="1"/>
  <c r="M50" i="2" s="1"/>
  <c r="G46" i="2"/>
  <c r="G50" i="2"/>
  <c r="K50" i="2" s="1"/>
  <c r="K44" i="2"/>
  <c r="O33" i="2"/>
  <c r="N33" i="2"/>
  <c r="L38" i="2"/>
  <c r="N155" i="1"/>
  <c r="O155" i="1"/>
  <c r="S124" i="1"/>
  <c r="N124" i="1"/>
  <c r="O124" i="1"/>
  <c r="O169" i="1"/>
  <c r="N169" i="1"/>
  <c r="M97" i="1"/>
  <c r="M167" i="1"/>
  <c r="M166" i="1"/>
  <c r="N160" i="1"/>
  <c r="O160" i="1"/>
  <c r="S13" i="1"/>
  <c r="O13" i="1"/>
  <c r="N13" i="1"/>
  <c r="O38" i="2" l="1"/>
  <c r="L44" i="2"/>
  <c r="N38" i="2"/>
  <c r="K46" i="2"/>
  <c r="N166" i="1"/>
  <c r="O166" i="1"/>
  <c r="N167" i="1"/>
  <c r="O167" i="1"/>
  <c r="S97" i="1"/>
  <c r="N97" i="1"/>
  <c r="O97" i="1"/>
  <c r="M41" i="1"/>
  <c r="O44" i="2" l="1"/>
  <c r="L46" i="2"/>
  <c r="N46" i="2" s="1"/>
  <c r="N44" i="2"/>
  <c r="M158" i="1"/>
  <c r="M40" i="1"/>
  <c r="S41" i="1"/>
  <c r="O41" i="1"/>
  <c r="N41" i="1"/>
  <c r="S40" i="1" l="1"/>
  <c r="N40" i="1"/>
  <c r="O40" i="1"/>
  <c r="M150" i="1"/>
  <c r="O158" i="1"/>
  <c r="N158" i="1"/>
  <c r="M153" i="1" l="1"/>
  <c r="O150" i="1"/>
  <c r="N150" i="1"/>
  <c r="O153" i="1" l="1"/>
  <c r="N153" i="1"/>
</calcChain>
</file>

<file path=xl/sharedStrings.xml><?xml version="1.0" encoding="utf-8"?>
<sst xmlns="http://schemas.openxmlformats.org/spreadsheetml/2006/main" count="449" uniqueCount="347">
  <si>
    <t>Operatorul economic: R.P.L. OCOLUL SILVIC AL MUNICIPIULUI BISTRITA R.A .</t>
  </si>
  <si>
    <t>Sediul/Adresa: Vasile Lupu NR.16 A</t>
  </si>
  <si>
    <t xml:space="preserve">Cod unic de înregistrare: RO 25742072 </t>
  </si>
  <si>
    <t>Detalierea indicatorilor economico-financiari prevăzuţi în bugetul de venituri şi cheltuieli</t>
  </si>
  <si>
    <t>pentru anul 2023-  comuna Livezile</t>
  </si>
  <si>
    <t>INDICATORI</t>
  </si>
  <si>
    <t>Nr. rd.</t>
  </si>
  <si>
    <t>%</t>
  </si>
  <si>
    <t>din care</t>
  </si>
  <si>
    <t xml:space="preserve">Realizat </t>
  </si>
  <si>
    <t xml:space="preserve"> Realizat la*) 30.06.2023</t>
  </si>
  <si>
    <t>9=8/5 x100</t>
  </si>
  <si>
    <t>10 =8/6a x100</t>
  </si>
  <si>
    <t>4a</t>
  </si>
  <si>
    <t>6a</t>
  </si>
  <si>
    <t>I</t>
  </si>
  <si>
    <t>VENITURI TOTALE (Rd.1=rd. 2 + rd. 22 )</t>
  </si>
  <si>
    <t>Venituri totale din exploatare (Rd.2=rd. 3 + rd. 8 + rd. 9 + rd. 12 + rd. 13 + rd. 14), din care:</t>
  </si>
  <si>
    <t>a)</t>
  </si>
  <si>
    <t>din producţia vândută (Rd.3=rd. 4 + rd. 5 + rd. 6 + rd. 7), din care:</t>
  </si>
  <si>
    <t>a1)</t>
  </si>
  <si>
    <t>din vânzarea produselor</t>
  </si>
  <si>
    <t>a2)</t>
  </si>
  <si>
    <t>din servicii prestate</t>
  </si>
  <si>
    <t>a3)</t>
  </si>
  <si>
    <t>din redevenţe şi chirii</t>
  </si>
  <si>
    <t>a4)</t>
  </si>
  <si>
    <t>alte venituri vanatoare</t>
  </si>
  <si>
    <t>b)</t>
  </si>
  <si>
    <t>din vânzarea mărfurilor</t>
  </si>
  <si>
    <t>c)</t>
  </si>
  <si>
    <t>din subvenţii şi transferuri de exploatare aferente cifrei de afaceri nete (Rd.9=rd. 10 + rd. 11)  din care:</t>
  </si>
  <si>
    <t>c1)</t>
  </si>
  <si>
    <t>subvenţii, cf. prevederilor legale în vigoare</t>
  </si>
  <si>
    <t>c2)</t>
  </si>
  <si>
    <t>transferuri, cf. prevederilor legale în vigoare</t>
  </si>
  <si>
    <t>d)</t>
  </si>
  <si>
    <t>din producţia de imobilizări</t>
  </si>
  <si>
    <t>e)</t>
  </si>
  <si>
    <t>venituri aferente costului producţiei în curs de execuţie</t>
  </si>
  <si>
    <t>f)</t>
  </si>
  <si>
    <t>alte venituri din exploatare (Rd.1+rd. 16 + rd. 19 + rd. 20 + rd. 21), din care:</t>
  </si>
  <si>
    <t>f1)</t>
  </si>
  <si>
    <t>din amenzi şi penalităţi</t>
  </si>
  <si>
    <t>f2)</t>
  </si>
  <si>
    <t>din vânzarea activelor şi alte operaţii de capital (Rd.1= rd. 17 + rd. 18), din care:</t>
  </si>
  <si>
    <t>- active corporale</t>
  </si>
  <si>
    <t>- active necorporale</t>
  </si>
  <si>
    <t>f3)</t>
  </si>
  <si>
    <t>din subvenţii pentru investiţii</t>
  </si>
  <si>
    <t>f4)</t>
  </si>
  <si>
    <t>din valorificarea certificatelor C02</t>
  </si>
  <si>
    <t>f5)</t>
  </si>
  <si>
    <t>alte venituri</t>
  </si>
  <si>
    <t>Venituri financiare (Rd.22=rd. 23 + rd. 24 + rd. 25 + rd. 26 + rd. 27), din care:</t>
  </si>
  <si>
    <t>din imobilizări financiare</t>
  </si>
  <si>
    <t>din investiţii financiare</t>
  </si>
  <si>
    <t>din diferenţe de curs</t>
  </si>
  <si>
    <t>din dobânzi</t>
  </si>
  <si>
    <t>alte venituri financiare</t>
  </si>
  <si>
    <t>II.</t>
  </si>
  <si>
    <t>CHELTUIELI TOTALE (rd.28= rd. 29 + rd. 130)</t>
  </si>
  <si>
    <t>Cheltuieli de exploatare (rd. 29= rd.30 + rd.78 + rd.85 + rd. 113), din care:</t>
  </si>
  <si>
    <t>A. Cheltuieli cu bunuri şi servicii (rd. 30= rd. 31+rd.39 + rd. 45) din care:</t>
  </si>
  <si>
    <t>A1</t>
  </si>
  <si>
    <t>Cheltuieli privind stocurile (rd. 31 = rd. 32 + rd. 33 + rd. 36 + rd. 37 + rd.38),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</si>
  <si>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</si>
  <si>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</si>
  <si>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</si>
  <si>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</si>
  <si>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</si>
  <si>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</si>
  <si>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</si>
  <si>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şi apa</t>
  </si>
  <si>
    <t>cheltuieli privind mărfurile</t>
  </si>
  <si>
    <t>A2</t>
  </si>
  <si>
    <t>Cheltuieli privind serviciile executate de terţi (rd.39= rd. 40 + rd. 41 + rd. 44), din care:</t>
  </si>
  <si>
    <t>cheltuieli cu întreţinerea şi reparaţiile</t>
  </si>
  <si>
    <t>cheltuieli privind chiriile (rd.41= rd. 42 + rd. 43) din care:</t>
  </si>
  <si>
    <t>- către operatori cu capital integral/majoritar de stat</t>
  </si>
  <si>
    <t>- către operatori cu capital privat</t>
  </si>
  <si>
    <t>prime de asigurare</t>
  </si>
  <si>
    <t>A3</t>
  </si>
  <si>
    <t>Cheltuieli cu alte servicii executate de terţi (Rd.45= rd. 46 + rd. 47 + rd. 49 + rd. 56 + rd. 61 + rd. 62 + rd. 66 + rd. 67 + rd. 68 + rd. 77), din care:</t>
  </si>
  <si>
    <t>cheltuieli cu colaboratorii ( zilier)</t>
  </si>
  <si>
    <t>cheltuieli privind comisioanele şi onorariul, din care:</t>
  </si>
  <si>
    <t>cheltuieli privind consultanţa juridică</t>
  </si>
  <si>
    <t>cheltuieli de protocol, reclamă şi publicitate (rd. 51 + rd. 53), din care:</t>
  </si>
  <si>
    <t>cheltuieli de protocol, din care:</t>
  </si>
  <si>
    <t>- tichete cadou potrivit Legii nr. 193/2006, cu modificările ulterioare</t>
  </si>
  <si>
    <t>cheltuieli de reclamă şi publicitate, din care:</t>
  </si>
  <si>
    <t>- tichete cadou ptr. cheltuieli de reclamă şi publicitate, potrivit Legii nr. 193/2006, cu modificările ulterioare</t>
  </si>
  <si>
    <t>- tichete cadou ptr. campanii de marketing, studiul pieţei, promovarea pe pieţe existente sau noi, potrivit Legii nr. 193/2006, cu modificările ulterioare</t>
  </si>
  <si>
    <t>- ch.de promovarea produselor</t>
  </si>
  <si>
    <t>Ch. cu sponsorizarea potrivit OUG nr. 2/2015 (Rd.56=rd. 57 + rd. 58 + rd. 60 ), din care:</t>
  </si>
  <si>
    <t>d1)</t>
  </si>
  <si>
    <t>ch. de sponsorizare in domeniul medical si sanatate</t>
  </si>
  <si>
    <t>d2)</t>
  </si>
  <si>
    <t>ch. de sponsorizare in domeniile educatie, invatamant si sport din care:</t>
  </si>
  <si>
    <t>pentru cluburile sportive</t>
  </si>
  <si>
    <t>d4)</t>
  </si>
  <si>
    <t>cheltuieli cu sponsorizarea pt. alte actiuni  si activitati</t>
  </si>
  <si>
    <t>cheltuieli cu transportul de bunuri şi persoane</t>
  </si>
  <si>
    <t>cheltuieli de deplasare, detaşare, transfer, din care:</t>
  </si>
  <si>
    <t xml:space="preserve"> cheltuieli cu diurna (Rd.63=rd. 64 + rd. 65), din care:</t>
  </si>
  <si>
    <t xml:space="preserve"> interna</t>
  </si>
  <si>
    <t xml:space="preserve"> externa</t>
  </si>
  <si>
    <t>g)</t>
  </si>
  <si>
    <t>cheltuieli poştale şi taxe de telecomunicaţii</t>
  </si>
  <si>
    <t>h)</t>
  </si>
  <si>
    <t>cheltuieli cu serviciile bancare şi asimilate</t>
  </si>
  <si>
    <t>i)</t>
  </si>
  <si>
    <t>alte cheltuieli cu serviciile executate de terţi, din care:</t>
  </si>
  <si>
    <t>i1)</t>
  </si>
  <si>
    <t>cheltuieli de asigurare şi pază</t>
  </si>
  <si>
    <t>i2)</t>
  </si>
  <si>
    <t>cheltuieli privind întreţinerea şi funcţionarea tehnicii de calcul</t>
  </si>
  <si>
    <t>i3)</t>
  </si>
  <si>
    <t>cheltuieli cu pregătirea profesională</t>
  </si>
  <si>
    <t>i4)</t>
  </si>
  <si>
    <t>cheltuieli cu reevaluarea imobilizărilor corporale şi necorporale, din care:</t>
  </si>
  <si>
    <t>- aferente bunurilor de natura domeniului public</t>
  </si>
  <si>
    <t>i5)</t>
  </si>
  <si>
    <t>cheltuieli cu prestaţiile efectuate de filiale</t>
  </si>
  <si>
    <t>i6)</t>
  </si>
  <si>
    <t>cheltuieli privind recrutarea şi plasarea personalului de conducere cf. Ordonanţei de urgenţă a Guvernului nr. 109/2011</t>
  </si>
  <si>
    <t>i7)</t>
  </si>
  <si>
    <t>cheltuieli cu anunţurile privind licitaţiile şi alte anunţuri</t>
  </si>
  <si>
    <t>j)</t>
  </si>
  <si>
    <t>alte cheltuieli</t>
  </si>
  <si>
    <t>B. Cheltuieli cu impozite, taxe şi vărsăminte asimilate (Rd.78= rd.79+rd. 80 + rd. 81 + rd. 82 + rd. 83 + rd. 84), din care:</t>
  </si>
  <si>
    <t>ch. cu taxa pt. activitatea de exploatare a resurselor minerale</t>
  </si>
  <si>
    <t>ch. cu redevenţa pentru concesionarea bunurilor publice şi resursele minerale</t>
  </si>
  <si>
    <t>ch. cu taxa de licenţă</t>
  </si>
  <si>
    <t>ch. cu taxa de autorizare</t>
  </si>
  <si>
    <t>ch. cu taxa de mediu</t>
  </si>
  <si>
    <t>cheltuieli cu alte taxe şi impozite</t>
  </si>
  <si>
    <t>C. Cheltuieli cu personalul (Rd.85=Rd.86+rd. 99+ rd. 103 + rd. 112)</t>
  </si>
  <si>
    <t>C0</t>
  </si>
  <si>
    <t>Cheltuieli de natura salariala (Rd.86=rd.87+ rd.91)</t>
  </si>
  <si>
    <t>C1</t>
  </si>
  <si>
    <t>Cheltuieli cu salariile (Rd.87=rd. 88 + rd. 89 + rd. 90), din care:</t>
  </si>
  <si>
    <t>a) salarii de bază</t>
  </si>
  <si>
    <t>b) sporuri, prime şi alte bonificaţii aferente salariului de bază (conform CCM)</t>
  </si>
  <si>
    <t>c) alte bonificaţii (conform CCM)</t>
  </si>
  <si>
    <t>C2</t>
  </si>
  <si>
    <t>Bonusuri (Rd.91=rd.92+rd. 95 + rd. 96 + rd. 97 + rd. 98), din care:</t>
  </si>
  <si>
    <t>a) cheltuieli sociale prevăzute la art. 25 din Legea nr. 227/2015 privind Codul fiscal, cu modificările şi completările ulterioare, din care:</t>
  </si>
  <si>
    <t>- tichete de creşă, cf. Legii nr. 193/2006, cu modificările ulterioare;</t>
  </si>
  <si>
    <t>- tichete cadou pentru cheltuieli sociale potrivit Legii nr. 193/2006, cu modificările ulterioare;</t>
  </si>
  <si>
    <t>b) tichete de masă;</t>
  </si>
  <si>
    <t>c) tichete de vacanţă;</t>
  </si>
  <si>
    <t>d) ch. privind participarea salariaţilor la profitul obţinut în anul precedent</t>
  </si>
  <si>
    <t>e) alte cheltuieli conform CCM.</t>
  </si>
  <si>
    <t>C3</t>
  </si>
  <si>
    <t>Alte cheltuieli cu personalul (Rd.99 = rd. 100 + rd. 101 + rd. 102), din care:</t>
  </si>
  <si>
    <t>a) ch. cu plăţile compensatorii aferente disponibilizărilor de personal</t>
  </si>
  <si>
    <t>b) ch. cu drepturile salariale cuvenite în baza unor hotărâri judecătoreşti</t>
  </si>
  <si>
    <t>c) cheltuieli de natură salarială aferente restructurării, privatizării, administrator special, alte comisii şi comitete</t>
  </si>
  <si>
    <t>C4</t>
  </si>
  <si>
    <t>Cheltuieli aferente contractului de mandat şi a altor organe de conducere şi control, comisii şi comitete (Rd.103= rd. 104 + rd. 107 + rd. 110 + rd.111), din care:</t>
  </si>
  <si>
    <t>a) pentru directori/directorat,din care:</t>
  </si>
  <si>
    <t>componenta fixa</t>
  </si>
  <si>
    <t xml:space="preserve">componenta variabila </t>
  </si>
  <si>
    <t>b) pentru consiliul de administraţie/consiliul de supraveghere, din care:</t>
  </si>
  <si>
    <t>c) pentru  cenzori</t>
  </si>
  <si>
    <t>d) pentru alte comisii şi comitete constituite potrivit legii</t>
  </si>
  <si>
    <t>C5</t>
  </si>
  <si>
    <t>Cheltuieli cu contributiile datorate de angajator</t>
  </si>
  <si>
    <t>D. Alte cheltuieli de exploatare (Rd.113 = rd. 114 + rd. 117 + rd. 118 + rd. 119 + rd. 120 + rd. 121), din care:</t>
  </si>
  <si>
    <t>cheltuieli cu majorări şi penalităţi (Rd.114=rd. 115 + rd. 116), din care:</t>
  </si>
  <si>
    <t>- către bugetul general consolidat</t>
  </si>
  <si>
    <t>- către alţi creditori</t>
  </si>
  <si>
    <t>cheltuieli privind activele imobilizate</t>
  </si>
  <si>
    <t>cheltuieli aferente transferurilor pentru plata personalului</t>
  </si>
  <si>
    <t>ch. cu amortizarea imobilizărilor corporale şi necorporale</t>
  </si>
  <si>
    <t>ajustări şi deprecieri pentru pierdere de valoare şi provizioane (Rd.121=rd. 122 - rd. 125), din care:</t>
  </si>
  <si>
    <t>cheltuieli privind ajustările şi provizioanele</t>
  </si>
  <si>
    <t>f1.1)</t>
  </si>
  <si>
    <t>provizioane privind participarea la profit a salarialtilor</t>
  </si>
  <si>
    <t>f1.2)</t>
  </si>
  <si>
    <t>provizioane in legatura cu contractul de mandat</t>
  </si>
  <si>
    <t>venituri din provizioane şi ajustări pentru depreciere sau pierderi de valoare, din care:</t>
  </si>
  <si>
    <t>f2.1)</t>
  </si>
  <si>
    <t>din anularea provizioanelor (Rd.126=rd. 127 + rd. 128 + rd. 129), din care:</t>
  </si>
  <si>
    <t>- din participarea salariaţilor Ia profit</t>
  </si>
  <si>
    <t>- din deprecierea imobilizărilor corporale şi a activelor circulante</t>
  </si>
  <si>
    <t>- venituri din alte provizioane</t>
  </si>
  <si>
    <t>Cheltuieli financiare (Rd.130=rd. 131 + rd. 134 + rd. 137), din care:</t>
  </si>
  <si>
    <t>cheltuieli privind dobânzile, din care:</t>
  </si>
  <si>
    <t>aferente creditelor pentru investiţii</t>
  </si>
  <si>
    <t>aferente creditelor pentru activitatea curentă</t>
  </si>
  <si>
    <t>cheltuieli din diferenţe de curs valutar , din care:</t>
  </si>
  <si>
    <t>alte cheltuieli financiare</t>
  </si>
  <si>
    <t>III</t>
  </si>
  <si>
    <t>REZULTATUL BRUT (profit/pierdere) (rd. 1 - rd. 28)</t>
  </si>
  <si>
    <t>venituri neimpozabile</t>
  </si>
  <si>
    <t>cheltuieli nedeductibile fiscal</t>
  </si>
  <si>
    <t>IV</t>
  </si>
  <si>
    <t>IMPOZIT PE PROFIT</t>
  </si>
  <si>
    <t>V</t>
  </si>
  <si>
    <t>DATE DE FUNDAMENTARE</t>
  </si>
  <si>
    <t>Venituri totale din exploatare , din care:(Rd.2)</t>
  </si>
  <si>
    <t>venituri din subventii si transferuri</t>
  </si>
  <si>
    <t>alte venituri care nu se iau in calcul la determinarea productivitatii muncii, cf.Legii anuale a bugetului de stat</t>
  </si>
  <si>
    <t>Cheltuieli totale din exploatare , din care :Rd.29</t>
  </si>
  <si>
    <t>Cheltuieli din exploatare care nu se iau in calcul la determinarea rezultatului brut realizat in anul precedent, cf.Legii anuale a bugetului de stat</t>
  </si>
  <si>
    <t>Cheltuieli de natura salariala (rd.86),din care:**)</t>
  </si>
  <si>
    <t>………………….</t>
  </si>
  <si>
    <t>147a</t>
  </si>
  <si>
    <t>147b</t>
  </si>
  <si>
    <t>147c</t>
  </si>
  <si>
    <t>Nr. de personal prognozat la finele anului</t>
  </si>
  <si>
    <t>Nr. mediu de salariaţi</t>
  </si>
  <si>
    <t>Câştigul mediu lunar pe salariat (lei/persoana)determinat pe baza cheltuielilor cu salariile [(rd. 147/Rd.149]/12* 1000</t>
  </si>
  <si>
    <t>Câştigul mediu lunar pe salariat (lei/persoana)determinat pe baza cheltuielilor de naura salariala,recalcular cf.Legii anuale a bugetului de stat</t>
  </si>
  <si>
    <t>Câştigul mediu lunar pe salariat (lei/persoana)determinat pe baza cheltuielilor de naura salariala,recalcular cf.OG nr.26/2013 si Legii anuale a bugetului de stat</t>
  </si>
  <si>
    <t>Productivitatea muncii în unităţi valorice pe total personal mediu (mii lei/persoană) (rd. 2 /rd. 149)</t>
  </si>
  <si>
    <t>Productivitatea muncii în unităţi valorice  pe total personal mediu recalculata cf. Legii anuale a bugetului de stat</t>
  </si>
  <si>
    <t>Productivitatea muncii in unitati fizice pe total personal mediu (cantitate produse finite/persoana) W=QPF/Rd.149</t>
  </si>
  <si>
    <t>Elemente de calcul a productivităţii muncii în unităţi fizice, din care:</t>
  </si>
  <si>
    <t>cantitate de produse finite (QPF)</t>
  </si>
  <si>
    <t xml:space="preserve"> preţ mediu (p)</t>
  </si>
  <si>
    <t>valoare = QPF x p</t>
  </si>
  <si>
    <t xml:space="preserve"> pondere în venituri de exploatare totale = rd. 157/rd. 2</t>
  </si>
  <si>
    <t>Plati restante</t>
  </si>
  <si>
    <t>Creante restante, din care:</t>
  </si>
  <si>
    <t>de la operatorii cu capital integral / majoritar de stat</t>
  </si>
  <si>
    <t>de la operatorii cu capitalprivat</t>
  </si>
  <si>
    <t>de la bugetul de stat</t>
  </si>
  <si>
    <t>de la bugetul local</t>
  </si>
  <si>
    <t>de la alte entitati</t>
  </si>
  <si>
    <t>Credite pentru finantarea activitatii curente (soldul ramas de rambrursat</t>
  </si>
  <si>
    <t>Redistribuiri/distribuiri totale cf.OUG nr.29/2017 din:</t>
  </si>
  <si>
    <t>alte rezerve</t>
  </si>
  <si>
    <t>rezultatul reportat</t>
  </si>
  <si>
    <t>ANEXA NR.1</t>
  </si>
  <si>
    <t>la HCL al comunei Livezile</t>
  </si>
  <si>
    <t>nr______________</t>
  </si>
  <si>
    <t>mii lei</t>
  </si>
  <si>
    <t>Nr.rd.</t>
  </si>
  <si>
    <t>Aprobat an curent (N)    2023</t>
  </si>
  <si>
    <t>Propuneri rectificare an curent (N) 2023</t>
  </si>
  <si>
    <t>Propuneri rectificare an curent (N) 2022</t>
  </si>
  <si>
    <t>VENITURI TOTALE (rd. 1 = rd. 2 + rd. 3 + rd. 4+rd.5)</t>
  </si>
  <si>
    <t xml:space="preserve">Venituri totale din exploatare, din care: </t>
  </si>
  <si>
    <t>subventii, cf.prevederilor legale in vigoare</t>
  </si>
  <si>
    <t>transferuri, cf.prevederilor legale in vigoare</t>
  </si>
  <si>
    <t>Venituri financiare</t>
  </si>
  <si>
    <t>II</t>
  </si>
  <si>
    <t>CHELTUIELI TOTALE (rd.6 = rd.7 + rd. 19)</t>
  </si>
  <si>
    <t>Cheltuieli de exploatare(Rd.7=Rd.8+Rd.9+R.10+Rd.18), din care:</t>
  </si>
  <si>
    <t>A.</t>
  </si>
  <si>
    <t>cheltuieli cu bunuri şi servicii</t>
  </si>
  <si>
    <t>B.</t>
  </si>
  <si>
    <t>cheltuieli cu impozite, taxe şi vărsăminte asimilate</t>
  </si>
  <si>
    <t>C.</t>
  </si>
  <si>
    <t>cheltuieli cu personalul (Rd.10=Rd.11+Rd.14+Rd.16+Rd.17), din care:</t>
  </si>
  <si>
    <t>cheltuieli de natura salariala (Rd.11=rd.12+rd.13)</t>
  </si>
  <si>
    <t>ch. cu salariile</t>
  </si>
  <si>
    <t>bonusuri</t>
  </si>
  <si>
    <t>alte cheltuieli cu personalul, din care:</t>
  </si>
  <si>
    <t>- cheltuieli cu plaţi compensatorii aferente disponibilizărilor de personal</t>
  </si>
  <si>
    <t>cheltuieli aferente contractului de mandat si altor organe de conducere si control, comisii si comitete</t>
  </si>
  <si>
    <t>cheltuieli cu contributiile datorate de angajator</t>
  </si>
  <si>
    <t>D.</t>
  </si>
  <si>
    <t>alte cheltuieli de exploatare</t>
  </si>
  <si>
    <t>Cheltuieli financiare</t>
  </si>
  <si>
    <t>REZULTATUL BRUT (profit/pierdere)( Rd.20=Rd.1-Rd.6)</t>
  </si>
  <si>
    <t>IMPOZIT PE PROFIT CURENT</t>
  </si>
  <si>
    <t>IMPOZIT PE PROFIT AMANAT</t>
  </si>
  <si>
    <t>VENITURI DIN IMPOZITUL PE PROFIT AMANAT</t>
  </si>
  <si>
    <t>IMOIZITUL SPECIFIC UNOR ACTIVITATI</t>
  </si>
  <si>
    <t>ALTE IMPOZITE NEPREZENTATE  LA ELEMENTELE DE MAI SUS</t>
  </si>
  <si>
    <t>PROFITUL /PIERDEREA NETA A PERIOADEI DE RAPORTARE (rd.26=rd.20-rd.21-rd.22+rd.23-rd.24-Rd25), din care:</t>
  </si>
  <si>
    <t>Rezerve legale</t>
  </si>
  <si>
    <t>Alte rezerve reprezentând facilităţi fiscale prevăzute de lege</t>
  </si>
  <si>
    <t>Acoperirea pierderilor contabile din anii precedenţi</t>
  </si>
  <si>
    <t>Constituirea surselor proprii de finanţare pentru proiectele cofinanţate din împrumuturi externe, precum şi pentru constituirea surselor necesare rambursării ratelor de capital, plăţii dobânzilor, comisioanelor şi altor costuri aferente acestor împrumuturi</t>
  </si>
  <si>
    <t>Alte repartizări prevăzute de lege</t>
  </si>
  <si>
    <t>Profitul contabil rămas după deducerea sumelor de la rd. 27, 28, 29, 30,31(Rd.32=Rd.26-(Rd.27 la Rd.31) &gt; = 0.</t>
  </si>
  <si>
    <t>Participarea salariaţilor la profit în limita a 10% din profitul net, dar nu mai mult de nivelul unui salariu de bază mediu lunar realizat la nivelul operatorului economic în exerciţiul financiar de referinţă</t>
  </si>
  <si>
    <t>Minimum 50% vărsăminte la bugetul  local Bistrita si bugetul Comunei Livezile în cazul regiilor autonome, ori dividende cuvenite acţionarilor, în cazul societăţilor/companiilor naţionale şi societăţilor cu capital integral sau majoritar de stat, din care:</t>
  </si>
  <si>
    <t xml:space="preserve"> dividende cuvenite bugetului de stat</t>
  </si>
  <si>
    <t>dividende cuvenite bugetului local</t>
  </si>
  <si>
    <t xml:space="preserve"> dividende cuvenite altor actionari</t>
  </si>
  <si>
    <t>Profitul nerepartizat pe destinaţiile prevăzute la rd. 33 -rd.34 se repartizează la alte rezerve şi constituie sursa proprie de finanţare</t>
  </si>
  <si>
    <t>VI</t>
  </si>
  <si>
    <t>VENITURI DIN FONDURI EUROPENE</t>
  </si>
  <si>
    <t>VII</t>
  </si>
  <si>
    <t>CHELTUIELI ELIGIBILE DIN FONDURI EUROPENE, din care:</t>
  </si>
  <si>
    <t>cheltuieli materiale</t>
  </si>
  <si>
    <t>cheltuieli cu salariile</t>
  </si>
  <si>
    <t>cheltuieli privind prestările de servicii</t>
  </si>
  <si>
    <t>cheltuieli cu reclama şi publicitate</t>
  </si>
  <si>
    <t>VIII</t>
  </si>
  <si>
    <t>SURSE DE FINANŢARE A INVESTIŢIILOR, din care:</t>
  </si>
  <si>
    <t>Alocaţii de la buget</t>
  </si>
  <si>
    <t>alocatii bugetare aferente platii angajamentelor din anii anteriori</t>
  </si>
  <si>
    <t>IX</t>
  </si>
  <si>
    <t>CHELTUIELI PENTRU INVESTIŢII</t>
  </si>
  <si>
    <t>X</t>
  </si>
  <si>
    <t>Nr. mediu de salariaţi total</t>
  </si>
  <si>
    <t>Câştigul mediu lunar pe salariat (lei/persoană) determinat pe baza chltuielilor de natura  salariala</t>
  </si>
  <si>
    <t>Câştigul mediu lunar pe salariat (lei/persoană)  determinat pe baza cheltuielilor de natura salariala, recalculat cf. Legii anuale a bugetului de stat **)</t>
  </si>
  <si>
    <t>Productivitatea muncii în unităţi valorice pe total personal mediu( mii lei/persoana)(rd. 2/rd. 51)</t>
  </si>
  <si>
    <t>Productivitatea muncii in unitati valorice pe total personal mediu recalculata cf.Legii anuale a bugetului de stat</t>
  </si>
  <si>
    <t>Productivitatea muncii în unităţi fizice pe total personal mediu (cantitate produse finite /persoană)</t>
  </si>
  <si>
    <t>Cheltuieli totale la 1000 lei venituri totale (Rd.57=(Rd.6/Rd.1) x 1000</t>
  </si>
  <si>
    <t>Plăţi restante</t>
  </si>
  <si>
    <t>Creanţe restante</t>
  </si>
  <si>
    <t>CONDUCĂTORUL UNITĂŢII,</t>
  </si>
  <si>
    <t>CONDUCATORUL COMPARTIMENTUL  FINANCIAR-CONTABIL</t>
  </si>
  <si>
    <t>ing.Anca Emil Titus</t>
  </si>
  <si>
    <t>ing. Anca Emil Titus</t>
  </si>
  <si>
    <t xml:space="preserve">Sef Contabil </t>
  </si>
  <si>
    <t xml:space="preserve">ec. Aluaș Aurelia </t>
  </si>
  <si>
    <t>ANEXA NR.2</t>
  </si>
  <si>
    <t>COMUNA LIVEZILE</t>
  </si>
  <si>
    <t xml:space="preserve">BUGETUL DE VENITURI ŞI CHELTUIELI  RECTIFICAT  pe anul  2023 </t>
  </si>
  <si>
    <t>% 6=5/4 x 100</t>
  </si>
  <si>
    <t>Prevederi</t>
  </si>
  <si>
    <t xml:space="preserve"> An                   N + 1  2024</t>
  </si>
  <si>
    <t xml:space="preserve"> An            N + 2 2025</t>
  </si>
  <si>
    <t>9 = 7/5 x100</t>
  </si>
  <si>
    <t>10 = 8/7 x 100</t>
  </si>
  <si>
    <t xml:space="preserve"> pe anul  2023 </t>
  </si>
  <si>
    <t>an curent 2023                        (N)</t>
  </si>
  <si>
    <t>an precedent   2022                             ( N-1)</t>
  </si>
  <si>
    <t xml:space="preserve">Aprobat </t>
  </si>
  <si>
    <t>Conform HCl Livezile nr. 21/28.02.2023</t>
  </si>
  <si>
    <t>Conform HCl Livezile nr. 11/28.02.2022</t>
  </si>
  <si>
    <t>Conform Hotărârii C.A nr. 7/03.02.2022</t>
  </si>
  <si>
    <t>Conform Hotărârii C.A nr. 12/13.02.2023</t>
  </si>
  <si>
    <t>C</t>
  </si>
  <si>
    <t>D</t>
  </si>
  <si>
    <t>B</t>
  </si>
  <si>
    <t>A</t>
  </si>
  <si>
    <t>E</t>
  </si>
  <si>
    <t>F</t>
  </si>
  <si>
    <t>G</t>
  </si>
  <si>
    <t>H</t>
  </si>
  <si>
    <t>Trim. I</t>
  </si>
  <si>
    <t>Trim. II</t>
  </si>
  <si>
    <t>Trim. III</t>
  </si>
  <si>
    <t>Trim. IV</t>
  </si>
  <si>
    <t xml:space="preserve">Propuneri rectificare an curent                         (N) 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</si>
</sst>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4">
    <xf numFmtId="0" fontId="0" fillId="0" borderId="0" xfId="0"/>
    <xf numFmtId="0" fontId="1" fillId="0" borderId="0" xfId="0" applyFont="1" applyFill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3" borderId="2" xfId="0" applyFont="1" applyFill="1" applyBorder="1" applyAlignment="1" applyProtection="1">
      <alignment horizontal="center" vertical="top" wrapText="1"/>
      <protection locked="0"/>
    </xf>
    <xf numFmtId="2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2" fontId="1" fillId="3" borderId="28" xfId="0" applyNumberFormat="1" applyFont="1" applyFill="1" applyBorder="1" applyAlignment="1" applyProtection="1">
      <alignment vertical="top" wrapText="1"/>
    </xf>
    <xf numFmtId="1" fontId="1" fillId="3" borderId="29" xfId="0" applyNumberFormat="1" applyFont="1" applyFill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 applyProtection="1">
      <alignment vertical="top" wrapText="1"/>
    </xf>
    <xf numFmtId="2" fontId="1" fillId="3" borderId="3" xfId="0" applyNumberFormat="1" applyFont="1" applyFill="1" applyBorder="1" applyAlignment="1">
      <alignment horizontal="center" vertical="center" wrapText="1"/>
    </xf>
    <xf numFmtId="0" fontId="7" fillId="2" borderId="31" xfId="0" applyFont="1" applyFill="1" applyBorder="1" applyAlignment="1" applyProtection="1">
      <alignment horizontal="center" vertical="top" wrapText="1"/>
      <protection locked="0"/>
    </xf>
    <xf numFmtId="0" fontId="7" fillId="3" borderId="31" xfId="0" applyFont="1" applyFill="1" applyBorder="1" applyAlignment="1" applyProtection="1">
      <alignment horizontal="center" vertical="top" wrapText="1"/>
      <protection locked="0"/>
    </xf>
    <xf numFmtId="2" fontId="8" fillId="3" borderId="31" xfId="0" applyNumberFormat="1" applyFont="1" applyFill="1" applyBorder="1" applyAlignment="1">
      <alignment horizontal="center" vertical="center" wrapText="1"/>
    </xf>
    <xf numFmtId="0" fontId="9" fillId="3" borderId="31" xfId="0" applyFont="1" applyFill="1" applyBorder="1"/>
    <xf numFmtId="2" fontId="1" fillId="3" borderId="31" xfId="0" applyNumberFormat="1" applyFont="1" applyFill="1" applyBorder="1" applyAlignment="1">
      <alignment horizontal="center" vertical="center" wrapText="1"/>
    </xf>
    <xf numFmtId="2" fontId="8" fillId="3" borderId="32" xfId="0" applyNumberFormat="1" applyFont="1" applyFill="1" applyBorder="1" applyAlignment="1">
      <alignment horizontal="center" vertical="center" wrapText="1"/>
    </xf>
    <xf numFmtId="2" fontId="1" fillId="3" borderId="33" xfId="0" applyNumberFormat="1" applyFont="1" applyFill="1" applyBorder="1" applyAlignment="1" applyProtection="1">
      <alignment vertical="top" wrapText="1"/>
    </xf>
    <xf numFmtId="1" fontId="1" fillId="3" borderId="34" xfId="0" applyNumberFormat="1" applyFont="1" applyFill="1" applyBorder="1" applyAlignment="1">
      <alignment horizontal="center" vertical="center" wrapText="1"/>
    </xf>
    <xf numFmtId="1" fontId="8" fillId="3" borderId="31" xfId="0" applyNumberFormat="1" applyFont="1" applyFill="1" applyBorder="1" applyAlignment="1">
      <alignment horizontal="center" vertical="center" wrapText="1"/>
    </xf>
    <xf numFmtId="2" fontId="1" fillId="3" borderId="31" xfId="0" applyNumberFormat="1" applyFont="1" applyFill="1" applyBorder="1" applyAlignment="1" applyProtection="1">
      <alignment vertical="top" wrapText="1"/>
    </xf>
    <xf numFmtId="2" fontId="1" fillId="3" borderId="35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0" fontId="7" fillId="3" borderId="10" xfId="0" applyFont="1" applyFill="1" applyBorder="1" applyAlignment="1" applyProtection="1">
      <alignment horizontal="center" vertical="top" wrapText="1"/>
      <protection locked="0"/>
    </xf>
    <xf numFmtId="2" fontId="8" fillId="3" borderId="10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/>
    <xf numFmtId="2" fontId="1" fillId="3" borderId="10" xfId="0" applyNumberFormat="1" applyFont="1" applyFill="1" applyBorder="1" applyAlignment="1">
      <alignment horizontal="center" vertical="center" wrapText="1"/>
    </xf>
    <xf numFmtId="2" fontId="8" fillId="3" borderId="15" xfId="0" applyNumberFormat="1" applyFont="1" applyFill="1" applyBorder="1" applyAlignment="1">
      <alignment horizontal="center" vertical="center" wrapText="1"/>
    </xf>
    <xf numFmtId="2" fontId="1" fillId="3" borderId="36" xfId="0" applyNumberFormat="1" applyFont="1" applyFill="1" applyBorder="1" applyAlignment="1" applyProtection="1">
      <alignment vertical="top" wrapText="1"/>
    </xf>
    <xf numFmtId="1" fontId="1" fillId="3" borderId="37" xfId="0" applyNumberFormat="1" applyFont="1" applyFill="1" applyBorder="1" applyAlignment="1">
      <alignment horizontal="center" vertical="center" wrapText="1"/>
    </xf>
    <xf numFmtId="1" fontId="8" fillId="3" borderId="10" xfId="0" applyNumberFormat="1" applyFont="1" applyFill="1" applyBorder="1" applyAlignment="1">
      <alignment horizontal="center" vertical="center" wrapText="1"/>
    </xf>
    <xf numFmtId="2" fontId="1" fillId="3" borderId="10" xfId="0" applyNumberFormat="1" applyFont="1" applyFill="1" applyBorder="1" applyAlignment="1" applyProtection="1">
      <alignment vertical="top" wrapText="1"/>
    </xf>
    <xf numFmtId="2" fontId="1" fillId="3" borderId="1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Fill="1" applyBorder="1" applyAlignment="1" applyProtection="1">
      <alignment vertical="top" wrapText="1"/>
      <protection locked="0"/>
    </xf>
    <xf numFmtId="2" fontId="8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Border="1"/>
    <xf numFmtId="2" fontId="1" fillId="0" borderId="10" xfId="0" applyNumberFormat="1" applyFont="1" applyFill="1" applyBorder="1" applyAlignment="1">
      <alignment horizontal="center" vertical="center" wrapText="1"/>
    </xf>
    <xf numFmtId="2" fontId="8" fillId="0" borderId="15" xfId="0" applyNumberFormat="1" applyFont="1" applyFill="1" applyBorder="1" applyAlignment="1">
      <alignment horizontal="center" vertical="center" wrapText="1"/>
    </xf>
    <xf numFmtId="2" fontId="1" fillId="2" borderId="36" xfId="0" applyNumberFormat="1" applyFont="1" applyFill="1" applyBorder="1"/>
    <xf numFmtId="1" fontId="1" fillId="0" borderId="37" xfId="0" applyNumberFormat="1" applyFont="1" applyFill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 applyProtection="1">
      <alignment vertical="top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" fillId="3" borderId="36" xfId="0" applyFont="1" applyFill="1" applyBorder="1"/>
    <xf numFmtId="0" fontId="9" fillId="2" borderId="36" xfId="0" applyFont="1" applyFill="1" applyBorder="1"/>
    <xf numFmtId="0" fontId="1" fillId="2" borderId="36" xfId="0" applyFont="1" applyFill="1" applyBorder="1"/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 applyProtection="1">
      <alignment vertical="top" wrapText="1"/>
      <protection locked="0"/>
    </xf>
    <xf numFmtId="2" fontId="1" fillId="3" borderId="36" xfId="0" applyNumberFormat="1" applyFont="1" applyFill="1" applyBorder="1" applyAlignment="1" applyProtection="1">
      <alignment vertical="top" wrapText="1"/>
      <protection locked="0"/>
    </xf>
    <xf numFmtId="0" fontId="1" fillId="0" borderId="20" xfId="0" applyFont="1" applyFill="1" applyBorder="1" applyAlignment="1" applyProtection="1">
      <alignment horizontal="center" vertical="top" wrapText="1"/>
      <protection locked="0"/>
    </xf>
    <xf numFmtId="2" fontId="8" fillId="0" borderId="20" xfId="0" applyNumberFormat="1" applyFont="1" applyFill="1" applyBorder="1" applyAlignment="1">
      <alignment horizontal="center" vertical="center" wrapText="1"/>
    </xf>
    <xf numFmtId="0" fontId="9" fillId="0" borderId="20" xfId="0" applyFont="1" applyBorder="1"/>
    <xf numFmtId="2" fontId="1" fillId="0" borderId="20" xfId="0" applyNumberFormat="1" applyFont="1" applyFill="1" applyBorder="1" applyAlignment="1">
      <alignment horizontal="center" vertical="center" wrapText="1"/>
    </xf>
    <xf numFmtId="2" fontId="8" fillId="0" borderId="22" xfId="0" applyNumberFormat="1" applyFont="1" applyFill="1" applyBorder="1" applyAlignment="1">
      <alignment horizontal="center" vertical="center" wrapText="1"/>
    </xf>
    <xf numFmtId="2" fontId="1" fillId="2" borderId="38" xfId="0" applyNumberFormat="1" applyFont="1" applyFill="1" applyBorder="1"/>
    <xf numFmtId="1" fontId="1" fillId="0" borderId="39" xfId="0" applyNumberFormat="1" applyFont="1" applyFill="1" applyBorder="1" applyAlignment="1">
      <alignment horizontal="center" vertical="center" wrapText="1"/>
    </xf>
    <xf numFmtId="1" fontId="8" fillId="0" borderId="20" xfId="0" applyNumberFormat="1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 applyProtection="1">
      <alignment vertical="top" wrapText="1"/>
    </xf>
    <xf numFmtId="2" fontId="1" fillId="0" borderId="21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 applyProtection="1">
      <alignment horizontal="center" vertical="top" wrapText="1"/>
      <protection locked="0"/>
    </xf>
    <xf numFmtId="0" fontId="7" fillId="5" borderId="10" xfId="0" applyFont="1" applyFill="1" applyBorder="1" applyAlignment="1" applyProtection="1">
      <alignment horizontal="center" vertical="top" wrapText="1"/>
      <protection locked="0"/>
    </xf>
    <xf numFmtId="2" fontId="1" fillId="3" borderId="36" xfId="0" applyNumberFormat="1" applyFont="1" applyFill="1" applyBorder="1"/>
    <xf numFmtId="0" fontId="7" fillId="2" borderId="10" xfId="0" applyFont="1" applyFill="1" applyBorder="1" applyAlignment="1" applyProtection="1">
      <alignment horizontal="left" vertical="top" wrapText="1"/>
      <protection locked="0"/>
    </xf>
    <xf numFmtId="0" fontId="7" fillId="0" borderId="10" xfId="0" applyFont="1" applyFill="1" applyBorder="1" applyAlignment="1" applyProtection="1">
      <alignment horizontal="center" vertical="top" wrapText="1"/>
      <protection locked="0"/>
    </xf>
    <xf numFmtId="2" fontId="1" fillId="2" borderId="36" xfId="0" applyNumberFormat="1" applyFont="1" applyFill="1" applyBorder="1" applyAlignment="1" applyProtection="1">
      <alignment vertical="top" wrapText="1"/>
      <protection locked="0"/>
    </xf>
    <xf numFmtId="0" fontId="7" fillId="0" borderId="10" xfId="0" applyFont="1" applyFill="1" applyBorder="1" applyAlignment="1" applyProtection="1">
      <alignment vertical="top" wrapText="1"/>
      <protection locked="0"/>
    </xf>
    <xf numFmtId="0" fontId="7" fillId="0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Fill="1" applyBorder="1" applyAlignment="1" applyProtection="1">
      <alignment horizontal="right" vertical="top" wrapText="1"/>
      <protection locked="0"/>
    </xf>
    <xf numFmtId="0" fontId="1" fillId="0" borderId="10" xfId="0" applyFont="1" applyFill="1" applyBorder="1" applyAlignment="1" applyProtection="1">
      <alignment horizontal="left" vertical="top" wrapText="1"/>
      <protection locked="0"/>
    </xf>
    <xf numFmtId="2" fontId="8" fillId="2" borderId="36" xfId="0" applyNumberFormat="1" applyFont="1" applyFill="1" applyBorder="1" applyAlignment="1" applyProtection="1">
      <alignment vertical="top" wrapText="1"/>
      <protection locked="0"/>
    </xf>
    <xf numFmtId="1" fontId="1" fillId="2" borderId="36" xfId="0" applyNumberFormat="1" applyFont="1" applyFill="1" applyBorder="1"/>
    <xf numFmtId="0" fontId="1" fillId="0" borderId="10" xfId="0" applyFont="1" applyFill="1" applyBorder="1" applyAlignment="1" applyProtection="1">
      <protection locked="0"/>
    </xf>
    <xf numFmtId="0" fontId="1" fillId="0" borderId="20" xfId="0" applyFont="1" applyFill="1" applyBorder="1" applyAlignment="1" applyProtection="1">
      <protection locked="0"/>
    </xf>
    <xf numFmtId="0" fontId="1" fillId="0" borderId="20" xfId="0" applyFont="1" applyFill="1" applyBorder="1" applyAlignment="1" applyProtection="1">
      <alignment horizontal="left" vertical="top" wrapText="1"/>
      <protection locked="0"/>
    </xf>
    <xf numFmtId="0" fontId="1" fillId="2" borderId="38" xfId="0" applyFont="1" applyFill="1" applyBorder="1"/>
    <xf numFmtId="0" fontId="1" fillId="0" borderId="0" xfId="0" applyFont="1" applyFill="1" applyAlignment="1"/>
    <xf numFmtId="0" fontId="1" fillId="0" borderId="0" xfId="0" applyFont="1" applyFill="1" applyBorder="1" applyProtection="1">
      <protection locked="0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7" fillId="0" borderId="0" xfId="0" applyFont="1" applyFill="1" applyAlignment="1"/>
    <xf numFmtId="0" fontId="1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46" xfId="0" applyFont="1" applyFill="1" applyBorder="1" applyAlignment="1">
      <alignment horizontal="center" wrapText="1"/>
    </xf>
    <xf numFmtId="0" fontId="7" fillId="6" borderId="46" xfId="0" applyFont="1" applyFill="1" applyBorder="1" applyAlignment="1">
      <alignment horizontal="center" wrapText="1"/>
    </xf>
    <xf numFmtId="0" fontId="7" fillId="0" borderId="42" xfId="0" applyFont="1" applyFill="1" applyBorder="1" applyAlignment="1">
      <alignment horizontal="center" wrapText="1"/>
    </xf>
    <xf numFmtId="0" fontId="7" fillId="0" borderId="0" xfId="0" applyFont="1" applyFill="1" applyBorder="1" applyAlignment="1" applyProtection="1">
      <alignment wrapText="1"/>
      <protection locked="0"/>
    </xf>
    <xf numFmtId="0" fontId="7" fillId="0" borderId="49" xfId="0" applyFont="1" applyFill="1" applyBorder="1" applyAlignment="1">
      <alignment horizontal="center" vertical="top" wrapText="1"/>
    </xf>
    <xf numFmtId="0" fontId="7" fillId="0" borderId="42" xfId="0" applyFont="1" applyFill="1" applyBorder="1" applyAlignment="1">
      <alignment horizontal="center" vertical="top" wrapText="1"/>
    </xf>
    <xf numFmtId="2" fontId="7" fillId="0" borderId="42" xfId="0" applyNumberFormat="1" applyFont="1" applyFill="1" applyBorder="1" applyAlignment="1">
      <alignment vertical="top" wrapText="1"/>
    </xf>
    <xf numFmtId="2" fontId="7" fillId="6" borderId="42" xfId="0" applyNumberFormat="1" applyFont="1" applyFill="1" applyBorder="1" applyAlignment="1">
      <alignment vertical="top" wrapText="1"/>
    </xf>
    <xf numFmtId="2" fontId="7" fillId="0" borderId="42" xfId="0" applyNumberFormat="1" applyFont="1" applyFill="1" applyBorder="1" applyAlignment="1">
      <alignment horizontal="center" vertical="top" wrapText="1"/>
    </xf>
    <xf numFmtId="2" fontId="7" fillId="0" borderId="41" xfId="0" applyNumberFormat="1" applyFont="1" applyFill="1" applyBorder="1" applyAlignment="1">
      <alignment vertical="top" wrapText="1"/>
    </xf>
    <xf numFmtId="2" fontId="7" fillId="0" borderId="48" xfId="0" applyNumberFormat="1" applyFont="1" applyFill="1" applyBorder="1" applyAlignment="1">
      <alignment vertical="top" wrapText="1"/>
    </xf>
    <xf numFmtId="0" fontId="7" fillId="0" borderId="0" xfId="0" applyFont="1" applyFill="1" applyBorder="1" applyProtection="1">
      <protection locked="0"/>
    </xf>
    <xf numFmtId="0" fontId="1" fillId="0" borderId="2" xfId="0" applyFont="1" applyFill="1" applyBorder="1" applyAlignment="1">
      <alignment horizontal="center" vertical="top" wrapText="1"/>
    </xf>
    <xf numFmtId="2" fontId="7" fillId="0" borderId="2" xfId="0" applyNumberFormat="1" applyFont="1" applyFill="1" applyBorder="1" applyAlignment="1">
      <alignment vertical="top" wrapText="1"/>
    </xf>
    <xf numFmtId="2" fontId="7" fillId="6" borderId="2" xfId="0" applyNumberFormat="1" applyFont="1" applyFill="1" applyBorder="1" applyAlignment="1">
      <alignment vertical="top" wrapText="1"/>
    </xf>
    <xf numFmtId="2" fontId="7" fillId="0" borderId="2" xfId="0" applyNumberFormat="1" applyFont="1" applyFill="1" applyBorder="1" applyAlignment="1">
      <alignment horizontal="center" vertical="top" wrapText="1"/>
    </xf>
    <xf numFmtId="2" fontId="1" fillId="0" borderId="2" xfId="0" applyNumberFormat="1" applyFont="1" applyFill="1" applyBorder="1" applyAlignment="1">
      <alignment vertical="top" wrapText="1"/>
    </xf>
    <xf numFmtId="2" fontId="1" fillId="0" borderId="3" xfId="0" applyNumberFormat="1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10" xfId="0" applyFont="1" applyFill="1" applyBorder="1"/>
    <xf numFmtId="2" fontId="7" fillId="0" borderId="10" xfId="0" applyNumberFormat="1" applyFont="1" applyFill="1" applyBorder="1" applyAlignment="1">
      <alignment vertical="top" wrapText="1"/>
    </xf>
    <xf numFmtId="2" fontId="7" fillId="6" borderId="10" xfId="0" applyNumberFormat="1" applyFont="1" applyFill="1" applyBorder="1" applyAlignment="1">
      <alignment vertical="top" wrapText="1"/>
    </xf>
    <xf numFmtId="2" fontId="7" fillId="0" borderId="10" xfId="0" applyNumberFormat="1" applyFont="1" applyFill="1" applyBorder="1" applyAlignment="1">
      <alignment horizontal="center" vertical="top" wrapText="1"/>
    </xf>
    <xf numFmtId="2" fontId="1" fillId="0" borderId="10" xfId="0" applyNumberFormat="1" applyFont="1" applyFill="1" applyBorder="1" applyAlignment="1">
      <alignment vertical="top" wrapText="1"/>
    </xf>
    <xf numFmtId="2" fontId="1" fillId="0" borderId="11" xfId="0" applyNumberFormat="1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 vertical="top" wrapText="1"/>
    </xf>
    <xf numFmtId="2" fontId="7" fillId="0" borderId="20" xfId="0" applyNumberFormat="1" applyFont="1" applyFill="1" applyBorder="1" applyAlignment="1">
      <alignment vertical="top" wrapText="1"/>
    </xf>
    <xf numFmtId="2" fontId="7" fillId="6" borderId="20" xfId="0" applyNumberFormat="1" applyFont="1" applyFill="1" applyBorder="1" applyAlignment="1">
      <alignment vertical="top" wrapText="1"/>
    </xf>
    <xf numFmtId="2" fontId="7" fillId="0" borderId="20" xfId="0" applyNumberFormat="1" applyFont="1" applyFill="1" applyBorder="1" applyAlignment="1">
      <alignment horizontal="center" vertical="top" wrapText="1"/>
    </xf>
    <xf numFmtId="2" fontId="1" fillId="0" borderId="20" xfId="0" applyNumberFormat="1" applyFont="1" applyFill="1" applyBorder="1" applyAlignment="1">
      <alignment vertical="top" wrapText="1"/>
    </xf>
    <xf numFmtId="2" fontId="1" fillId="0" borderId="21" xfId="0" applyNumberFormat="1" applyFont="1" applyFill="1" applyBorder="1" applyAlignment="1">
      <alignment vertical="top" wrapText="1"/>
    </xf>
    <xf numFmtId="0" fontId="7" fillId="0" borderId="50" xfId="0" applyFont="1" applyFill="1" applyBorder="1" applyAlignment="1">
      <alignment horizontal="center" vertical="top" wrapText="1"/>
    </xf>
    <xf numFmtId="0" fontId="7" fillId="0" borderId="51" xfId="0" applyFont="1" applyFill="1" applyBorder="1" applyAlignment="1">
      <alignment horizontal="center" vertical="top" wrapText="1"/>
    </xf>
    <xf numFmtId="2" fontId="7" fillId="0" borderId="51" xfId="0" applyNumberFormat="1" applyFont="1" applyFill="1" applyBorder="1" applyAlignment="1">
      <alignment vertical="top" wrapText="1"/>
    </xf>
    <xf numFmtId="2" fontId="7" fillId="6" borderId="51" xfId="0" applyNumberFormat="1" applyFont="1" applyFill="1" applyBorder="1" applyAlignment="1">
      <alignment vertical="top" wrapText="1"/>
    </xf>
    <xf numFmtId="2" fontId="7" fillId="0" borderId="51" xfId="0" applyNumberFormat="1" applyFont="1" applyFill="1" applyBorder="1" applyAlignment="1">
      <alignment horizontal="center" vertical="top" wrapText="1"/>
    </xf>
    <xf numFmtId="2" fontId="7" fillId="0" borderId="54" xfId="0" applyNumberFormat="1" applyFont="1" applyFill="1" applyBorder="1" applyAlignment="1">
      <alignment vertical="top" wrapText="1"/>
    </xf>
    <xf numFmtId="2" fontId="7" fillId="0" borderId="0" xfId="0" applyNumberFormat="1" applyFont="1" applyFill="1" applyBorder="1" applyProtection="1">
      <protection locked="0"/>
    </xf>
    <xf numFmtId="0" fontId="1" fillId="0" borderId="31" xfId="0" applyFont="1" applyFill="1" applyBorder="1" applyAlignment="1">
      <alignment horizontal="center" vertical="top" wrapText="1"/>
    </xf>
    <xf numFmtId="2" fontId="7" fillId="0" borderId="46" xfId="0" applyNumberFormat="1" applyFont="1" applyFill="1" applyBorder="1" applyAlignment="1">
      <alignment vertical="top" wrapText="1"/>
    </xf>
    <xf numFmtId="2" fontId="7" fillId="6" borderId="46" xfId="0" applyNumberFormat="1" applyFont="1" applyFill="1" applyBorder="1" applyAlignment="1">
      <alignment vertical="top" wrapText="1"/>
    </xf>
    <xf numFmtId="2" fontId="7" fillId="0" borderId="46" xfId="0" applyNumberFormat="1" applyFont="1" applyFill="1" applyBorder="1" applyAlignment="1">
      <alignment horizontal="center" vertical="top" wrapText="1"/>
    </xf>
    <xf numFmtId="0" fontId="1" fillId="0" borderId="31" xfId="0" applyFont="1" applyFill="1" applyBorder="1" applyAlignment="1">
      <alignment vertical="top" wrapText="1"/>
    </xf>
    <xf numFmtId="2" fontId="7" fillId="0" borderId="31" xfId="0" applyNumberFormat="1" applyFont="1" applyFill="1" applyBorder="1" applyAlignment="1">
      <alignment horizontal="center" vertical="top" wrapText="1"/>
    </xf>
    <xf numFmtId="2" fontId="1" fillId="0" borderId="35" xfId="0" applyNumberFormat="1" applyFont="1" applyFill="1" applyBorder="1" applyAlignment="1">
      <alignment vertical="top" wrapText="1"/>
    </xf>
    <xf numFmtId="2" fontId="1" fillId="0" borderId="0" xfId="0" applyNumberFormat="1" applyFont="1" applyFill="1" applyBorder="1" applyProtection="1">
      <protection locked="0"/>
    </xf>
    <xf numFmtId="2" fontId="1" fillId="0" borderId="37" xfId="0" applyNumberFormat="1" applyFont="1" applyFill="1" applyBorder="1" applyAlignment="1">
      <alignment vertical="top" wrapText="1"/>
    </xf>
    <xf numFmtId="0" fontId="1" fillId="0" borderId="55" xfId="0" applyFont="1" applyFill="1" applyBorder="1" applyAlignment="1">
      <alignment horizontal="center" vertical="top" wrapText="1"/>
    </xf>
    <xf numFmtId="2" fontId="7" fillId="0" borderId="24" xfId="0" applyNumberFormat="1" applyFont="1" applyFill="1" applyBorder="1" applyAlignment="1">
      <alignment horizontal="center" vertical="top" wrapText="1"/>
    </xf>
    <xf numFmtId="0" fontId="1" fillId="0" borderId="57" xfId="0" applyFont="1" applyFill="1" applyBorder="1" applyAlignment="1">
      <alignment vertical="top" wrapText="1"/>
    </xf>
    <xf numFmtId="0" fontId="1" fillId="0" borderId="55" xfId="0" applyFont="1" applyFill="1" applyBorder="1" applyAlignment="1">
      <alignment vertical="top" wrapText="1"/>
    </xf>
    <xf numFmtId="2" fontId="7" fillId="0" borderId="55" xfId="0" applyNumberFormat="1" applyFont="1" applyFill="1" applyBorder="1" applyAlignment="1">
      <alignment horizontal="center" vertical="top" wrapText="1"/>
    </xf>
    <xf numFmtId="2" fontId="1" fillId="0" borderId="58" xfId="0" applyNumberFormat="1" applyFont="1" applyFill="1" applyBorder="1" applyAlignment="1">
      <alignment vertical="top" wrapText="1"/>
    </xf>
    <xf numFmtId="0" fontId="7" fillId="0" borderId="51" xfId="0" applyFont="1" applyFill="1" applyBorder="1" applyAlignment="1">
      <alignment vertical="top" wrapText="1"/>
    </xf>
    <xf numFmtId="0" fontId="7" fillId="0" borderId="53" xfId="0" applyFont="1" applyFill="1" applyBorder="1"/>
    <xf numFmtId="2" fontId="7" fillId="0" borderId="53" xfId="0" applyNumberFormat="1" applyFont="1" applyFill="1" applyBorder="1" applyAlignment="1">
      <alignment vertical="top" wrapText="1"/>
    </xf>
    <xf numFmtId="0" fontId="1" fillId="0" borderId="31" xfId="0" applyFont="1" applyFill="1" applyBorder="1" applyAlignment="1">
      <alignment vertical="top"/>
    </xf>
    <xf numFmtId="2" fontId="7" fillId="0" borderId="31" xfId="0" applyNumberFormat="1" applyFont="1" applyFill="1" applyBorder="1" applyAlignment="1">
      <alignment vertical="top" wrapText="1"/>
    </xf>
    <xf numFmtId="2" fontId="1" fillId="0" borderId="43" xfId="0" applyNumberFormat="1" applyFont="1" applyFill="1" applyBorder="1" applyAlignment="1">
      <alignment vertical="top" wrapText="1"/>
    </xf>
    <xf numFmtId="2" fontId="1" fillId="0" borderId="34" xfId="0" applyNumberFormat="1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/>
    </xf>
    <xf numFmtId="2" fontId="1" fillId="0" borderId="31" xfId="0" applyNumberFormat="1" applyFont="1" applyFill="1" applyBorder="1" applyAlignment="1">
      <alignment vertical="top" wrapText="1"/>
    </xf>
    <xf numFmtId="2" fontId="7" fillId="0" borderId="55" xfId="0" applyNumberFormat="1" applyFont="1" applyFill="1" applyBorder="1" applyAlignment="1">
      <alignment vertical="top" wrapText="1"/>
    </xf>
    <xf numFmtId="2" fontId="1" fillId="0" borderId="57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2" fontId="7" fillId="0" borderId="5" xfId="0" applyNumberFormat="1" applyFont="1" applyFill="1" applyBorder="1" applyAlignment="1">
      <alignment horizontal="right" vertical="top" wrapText="1"/>
    </xf>
    <xf numFmtId="2" fontId="7" fillId="6" borderId="5" xfId="0" applyNumberFormat="1" applyFont="1" applyFill="1" applyBorder="1" applyAlignment="1">
      <alignment horizontal="right" vertical="top" wrapText="1"/>
    </xf>
    <xf numFmtId="2" fontId="7" fillId="0" borderId="29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2" fontId="7" fillId="0" borderId="3" xfId="0" applyNumberFormat="1" applyFont="1" applyFill="1" applyBorder="1" applyAlignment="1">
      <alignment vertical="top" wrapText="1"/>
    </xf>
    <xf numFmtId="0" fontId="7" fillId="0" borderId="0" xfId="0" applyFont="1" applyFill="1"/>
    <xf numFmtId="0" fontId="7" fillId="0" borderId="19" xfId="0" applyFont="1" applyFill="1" applyBorder="1" applyAlignment="1">
      <alignment horizontal="center" vertical="top" wrapText="1"/>
    </xf>
    <xf numFmtId="0" fontId="7" fillId="0" borderId="20" xfId="0" applyFont="1" applyFill="1" applyBorder="1" applyAlignment="1">
      <alignment horizontal="center" vertical="top" wrapText="1"/>
    </xf>
    <xf numFmtId="2" fontId="7" fillId="0" borderId="21" xfId="0" applyNumberFormat="1" applyFont="1" applyFill="1" applyBorder="1" applyAlignment="1">
      <alignment vertical="top" wrapText="1"/>
    </xf>
    <xf numFmtId="0" fontId="1" fillId="0" borderId="30" xfId="0" applyFont="1" applyFill="1" applyBorder="1" applyAlignment="1">
      <alignment horizontal="center" vertical="top" wrapText="1"/>
    </xf>
    <xf numFmtId="2" fontId="1" fillId="6" borderId="31" xfId="0" applyNumberFormat="1" applyFont="1" applyFill="1" applyBorder="1" applyAlignment="1">
      <alignment vertical="top" wrapText="1"/>
    </xf>
    <xf numFmtId="2" fontId="1" fillId="0" borderId="31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9" xfId="0" applyFont="1" applyFill="1" applyBorder="1" applyAlignment="1">
      <alignment horizontal="center" vertical="top" wrapText="1"/>
    </xf>
    <xf numFmtId="2" fontId="1" fillId="6" borderId="10" xfId="0" applyNumberFormat="1" applyFont="1" applyFill="1" applyBorder="1" applyAlignment="1">
      <alignment vertical="top" wrapText="1"/>
    </xf>
    <xf numFmtId="2" fontId="1" fillId="0" borderId="10" xfId="0" applyNumberFormat="1" applyFont="1" applyFill="1" applyBorder="1" applyAlignment="1">
      <alignment horizontal="center" vertical="top" wrapText="1"/>
    </xf>
    <xf numFmtId="0" fontId="1" fillId="0" borderId="59" xfId="0" applyFont="1" applyFill="1" applyBorder="1" applyAlignment="1">
      <alignment horizontal="center" vertical="top" wrapText="1"/>
    </xf>
    <xf numFmtId="2" fontId="1" fillId="0" borderId="55" xfId="0" applyNumberFormat="1" applyFont="1" applyFill="1" applyBorder="1" applyAlignment="1">
      <alignment vertical="top" wrapText="1"/>
    </xf>
    <xf numFmtId="2" fontId="1" fillId="6" borderId="55" xfId="0" applyNumberFormat="1" applyFont="1" applyFill="1" applyBorder="1" applyAlignment="1">
      <alignment vertical="top" wrapText="1"/>
    </xf>
    <xf numFmtId="2" fontId="1" fillId="0" borderId="55" xfId="0" applyNumberFormat="1" applyFont="1" applyFill="1" applyBorder="1" applyAlignment="1">
      <alignment horizontal="center" vertical="top" wrapText="1"/>
    </xf>
    <xf numFmtId="2" fontId="7" fillId="0" borderId="51" xfId="0" applyNumberFormat="1" applyFont="1" applyFill="1" applyBorder="1" applyAlignment="1">
      <alignment horizontal="right" vertical="top" wrapText="1"/>
    </xf>
    <xf numFmtId="2" fontId="7" fillId="6" borderId="51" xfId="0" applyNumberFormat="1" applyFont="1" applyFill="1" applyBorder="1" applyAlignment="1">
      <alignment horizontal="right" vertical="top" wrapText="1"/>
    </xf>
    <xf numFmtId="2" fontId="7" fillId="0" borderId="52" xfId="0" applyNumberFormat="1" applyFont="1" applyFill="1" applyBorder="1" applyAlignment="1">
      <alignment horizontal="right" vertical="top" wrapText="1"/>
    </xf>
    <xf numFmtId="2" fontId="7" fillId="6" borderId="31" xfId="0" applyNumberFormat="1" applyFont="1" applyFill="1" applyBorder="1" applyAlignment="1">
      <alignment vertical="top" wrapText="1"/>
    </xf>
    <xf numFmtId="2" fontId="1" fillId="0" borderId="10" xfId="0" applyNumberFormat="1" applyFont="1" applyFill="1" applyBorder="1" applyAlignment="1">
      <alignment horizontal="right" vertical="top" wrapText="1"/>
    </xf>
    <xf numFmtId="2" fontId="1" fillId="6" borderId="10" xfId="0" applyNumberFormat="1" applyFont="1" applyFill="1" applyBorder="1" applyAlignment="1">
      <alignment horizontal="right" vertical="top" wrapText="1"/>
    </xf>
    <xf numFmtId="2" fontId="1" fillId="0" borderId="32" xfId="0" applyNumberFormat="1" applyFont="1" applyFill="1" applyBorder="1" applyAlignment="1">
      <alignment horizontal="right" vertical="top" wrapText="1"/>
    </xf>
    <xf numFmtId="2" fontId="1" fillId="0" borderId="46" xfId="0" applyNumberFormat="1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2" fontId="7" fillId="0" borderId="10" xfId="0" applyNumberFormat="1" applyFont="1" applyFill="1" applyBorder="1" applyAlignment="1">
      <alignment horizontal="right" vertical="top" wrapText="1"/>
    </xf>
    <xf numFmtId="2" fontId="7" fillId="6" borderId="10" xfId="0" applyNumberFormat="1" applyFont="1" applyFill="1" applyBorder="1" applyAlignment="1">
      <alignment horizontal="right" vertical="top" wrapText="1"/>
    </xf>
    <xf numFmtId="2" fontId="7" fillId="0" borderId="32" xfId="0" applyNumberFormat="1" applyFont="1" applyFill="1" applyBorder="1" applyAlignment="1">
      <alignment horizontal="right" vertical="top" wrapText="1"/>
    </xf>
    <xf numFmtId="2" fontId="1" fillId="0" borderId="55" xfId="0" applyNumberFormat="1" applyFont="1" applyFill="1" applyBorder="1" applyAlignment="1">
      <alignment horizontal="right" vertical="top" wrapText="1"/>
    </xf>
    <xf numFmtId="2" fontId="1" fillId="6" borderId="55" xfId="0" applyNumberFormat="1" applyFont="1" applyFill="1" applyBorder="1" applyAlignment="1">
      <alignment horizontal="right" vertical="top" wrapText="1"/>
    </xf>
    <xf numFmtId="2" fontId="1" fillId="0" borderId="47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top" wrapText="1"/>
    </xf>
    <xf numFmtId="2" fontId="1" fillId="0" borderId="2" xfId="0" applyNumberFormat="1" applyFont="1" applyFill="1" applyBorder="1" applyAlignment="1">
      <alignment horizontal="center" vertical="top" wrapText="1"/>
    </xf>
    <xf numFmtId="2" fontId="1" fillId="0" borderId="29" xfId="0" applyNumberFormat="1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 vertical="top" wrapText="1"/>
    </xf>
    <xf numFmtId="2" fontId="1" fillId="0" borderId="20" xfId="0" applyNumberFormat="1" applyFont="1" applyFill="1" applyBorder="1" applyAlignment="1">
      <alignment horizontal="center" vertical="top" wrapText="1"/>
    </xf>
    <xf numFmtId="2" fontId="1" fillId="0" borderId="39" xfId="0" applyNumberFormat="1" applyFont="1" applyFill="1" applyBorder="1" applyAlignment="1">
      <alignment vertical="top" wrapText="1"/>
    </xf>
    <xf numFmtId="2" fontId="7" fillId="6" borderId="55" xfId="0" applyNumberFormat="1" applyFont="1" applyFill="1" applyBorder="1" applyAlignment="1">
      <alignment vertical="top" wrapText="1"/>
    </xf>
    <xf numFmtId="0" fontId="1" fillId="0" borderId="50" xfId="0" applyFont="1" applyFill="1" applyBorder="1" applyAlignment="1">
      <alignment horizontal="center" vertical="top" wrapText="1"/>
    </xf>
    <xf numFmtId="0" fontId="1" fillId="0" borderId="51" xfId="0" applyFont="1" applyFill="1" applyBorder="1" applyAlignment="1">
      <alignment horizontal="center" vertical="top" wrapText="1"/>
    </xf>
    <xf numFmtId="2" fontId="1" fillId="0" borderId="51" xfId="0" applyNumberFormat="1" applyFont="1" applyFill="1" applyBorder="1" applyAlignment="1">
      <alignment horizontal="center" vertical="top" wrapText="1"/>
    </xf>
    <xf numFmtId="2" fontId="1" fillId="0" borderId="51" xfId="0" applyNumberFormat="1" applyFont="1" applyFill="1" applyBorder="1" applyAlignment="1">
      <alignment vertical="top" wrapText="1"/>
    </xf>
    <xf numFmtId="2" fontId="1" fillId="0" borderId="53" xfId="0" applyNumberFormat="1" applyFont="1" applyFill="1" applyBorder="1" applyAlignment="1">
      <alignment vertical="top" wrapText="1"/>
    </xf>
    <xf numFmtId="2" fontId="1" fillId="0" borderId="54" xfId="0" applyNumberFormat="1" applyFont="1" applyFill="1" applyBorder="1" applyAlignment="1">
      <alignment vertical="top" wrapText="1"/>
    </xf>
    <xf numFmtId="0" fontId="1" fillId="0" borderId="57" xfId="0" applyFont="1" applyFill="1" applyBorder="1" applyAlignment="1">
      <alignment wrapText="1"/>
    </xf>
    <xf numFmtId="1" fontId="7" fillId="0" borderId="31" xfId="0" applyNumberFormat="1" applyFont="1" applyFill="1" applyBorder="1" applyAlignment="1">
      <alignment vertical="top" wrapText="1"/>
    </xf>
    <xf numFmtId="1" fontId="7" fillId="6" borderId="31" xfId="0" applyNumberFormat="1" applyFont="1" applyFill="1" applyBorder="1" applyAlignment="1">
      <alignment vertical="top" wrapText="1"/>
    </xf>
    <xf numFmtId="1" fontId="7" fillId="0" borderId="10" xfId="0" applyNumberFormat="1" applyFont="1" applyFill="1" applyBorder="1" applyAlignment="1">
      <alignment vertical="top" wrapText="1"/>
    </xf>
    <xf numFmtId="1" fontId="7" fillId="6" borderId="10" xfId="0" applyNumberFormat="1" applyFont="1" applyFill="1" applyBorder="1" applyAlignment="1">
      <alignment vertical="top" wrapText="1"/>
    </xf>
    <xf numFmtId="2" fontId="1" fillId="0" borderId="15" xfId="0" applyNumberFormat="1" applyFont="1" applyFill="1" applyBorder="1" applyAlignment="1">
      <alignment horizontal="right" vertical="top" wrapText="1"/>
    </xf>
    <xf numFmtId="2" fontId="7" fillId="0" borderId="11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 wrapText="1"/>
      <protection locked="0"/>
    </xf>
    <xf numFmtId="0" fontId="1" fillId="0" borderId="0" xfId="0" applyFont="1" applyFill="1" applyBorder="1" applyAlignment="1" applyProtection="1">
      <alignment horizontal="left" wrapText="1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1" fillId="0" borderId="0" xfId="0" applyFont="1" applyFill="1" applyAlignment="1">
      <alignment horizontal="right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Fill="1" applyBorder="1" applyAlignment="1" applyProtection="1">
      <alignment horizontal="center" vertical="top" wrapText="1"/>
      <protection locked="0"/>
    </xf>
    <xf numFmtId="0" fontId="7" fillId="3" borderId="31" xfId="0" applyFont="1" applyFill="1" applyBorder="1" applyAlignment="1" applyProtection="1">
      <alignment vertical="top" wrapText="1"/>
      <protection locked="0"/>
    </xf>
    <xf numFmtId="0" fontId="1" fillId="0" borderId="10" xfId="0" applyFont="1" applyFill="1" applyBorder="1" applyAlignment="1" applyProtection="1">
      <alignment horizontal="center" vertical="top" wrapText="1"/>
      <protection locked="0"/>
    </xf>
    <xf numFmtId="0" fontId="7" fillId="3" borderId="10" xfId="0" applyFont="1" applyFill="1" applyBorder="1" applyAlignment="1" applyProtection="1">
      <alignment vertical="top" wrapText="1"/>
      <protection locked="0"/>
    </xf>
    <xf numFmtId="0" fontId="1" fillId="0" borderId="10" xfId="0" applyFont="1" applyFill="1" applyBorder="1" applyAlignment="1" applyProtection="1">
      <alignment vertical="top" wrapText="1"/>
      <protection locked="0"/>
    </xf>
    <xf numFmtId="0" fontId="7" fillId="2" borderId="10" xfId="0" applyFont="1" applyFill="1" applyBorder="1" applyAlignment="1" applyProtection="1">
      <alignment vertical="top" wrapText="1"/>
      <protection locked="0"/>
    </xf>
    <xf numFmtId="0" fontId="1" fillId="0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Fill="1" applyBorder="1" applyAlignment="1" applyProtection="1">
      <alignment vertical="top" wrapText="1"/>
      <protection locked="0"/>
    </xf>
    <xf numFmtId="0" fontId="7" fillId="2" borderId="31" xfId="0" applyFont="1" applyFill="1" applyBorder="1" applyAlignment="1" applyProtection="1">
      <alignment horizontal="left" vertical="top" wrapText="1"/>
      <protection locked="0"/>
    </xf>
    <xf numFmtId="0" fontId="7" fillId="2" borderId="10" xfId="0" applyFont="1" applyFill="1" applyBorder="1" applyAlignment="1" applyProtection="1">
      <alignment horizontal="left" vertical="top" wrapText="1"/>
      <protection locked="0"/>
    </xf>
    <xf numFmtId="0" fontId="7" fillId="5" borderId="10" xfId="0" applyFont="1" applyFill="1" applyBorder="1" applyAlignment="1" applyProtection="1">
      <alignment vertical="top" wrapText="1"/>
      <protection locked="0"/>
    </xf>
    <xf numFmtId="0" fontId="7" fillId="0" borderId="10" xfId="0" applyFont="1" applyFill="1" applyBorder="1" applyAlignment="1" applyProtection="1">
      <alignment vertical="top" wrapText="1"/>
      <protection locked="0"/>
    </xf>
    <xf numFmtId="0" fontId="1" fillId="0" borderId="10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9" fillId="0" borderId="7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10" xfId="0" applyFont="1" applyFill="1" applyBorder="1"/>
    <xf numFmtId="0" fontId="1" fillId="0" borderId="20" xfId="0" applyFont="1" applyFill="1" applyBorder="1" applyAlignment="1">
      <alignment vertical="top" wrapText="1"/>
    </xf>
    <xf numFmtId="0" fontId="1" fillId="0" borderId="20" xfId="0" applyFont="1" applyFill="1" applyBorder="1"/>
    <xf numFmtId="0" fontId="1" fillId="0" borderId="52" xfId="0" applyFont="1" applyFill="1" applyBorder="1" applyAlignment="1">
      <alignment vertical="top" wrapText="1"/>
    </xf>
    <xf numFmtId="0" fontId="1" fillId="0" borderId="53" xfId="0" applyFont="1" applyFill="1" applyBorder="1"/>
    <xf numFmtId="0" fontId="1" fillId="0" borderId="32" xfId="0" applyFont="1" applyFill="1" applyBorder="1" applyAlignment="1">
      <alignment vertical="top" wrapText="1"/>
    </xf>
    <xf numFmtId="0" fontId="1" fillId="0" borderId="34" xfId="0" applyFont="1" applyFill="1" applyBorder="1"/>
    <xf numFmtId="0" fontId="1" fillId="0" borderId="5" xfId="0" applyFont="1" applyFill="1" applyBorder="1" applyAlignment="1">
      <alignment vertical="top" wrapText="1"/>
    </xf>
    <xf numFmtId="0" fontId="1" fillId="0" borderId="29" xfId="0" applyFont="1" applyFill="1" applyBorder="1"/>
    <xf numFmtId="0" fontId="1" fillId="0" borderId="22" xfId="0" applyFont="1" applyFill="1" applyBorder="1" applyAlignment="1">
      <alignment vertical="top" wrapText="1"/>
    </xf>
    <xf numFmtId="0" fontId="1" fillId="0" borderId="39" xfId="0" applyFont="1" applyFill="1" applyBorder="1"/>
    <xf numFmtId="0" fontId="1" fillId="0" borderId="30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31" xfId="0" applyFont="1" applyFill="1" applyBorder="1" applyAlignment="1">
      <alignment vertical="top" wrapText="1"/>
    </xf>
    <xf numFmtId="0" fontId="1" fillId="0" borderId="31" xfId="0" applyFont="1" applyFill="1" applyBorder="1"/>
    <xf numFmtId="0" fontId="1" fillId="0" borderId="56" xfId="0" applyFont="1" applyFill="1" applyBorder="1" applyAlignment="1">
      <alignment vertical="top" wrapText="1"/>
    </xf>
    <xf numFmtId="0" fontId="1" fillId="0" borderId="57" xfId="0" applyFont="1" applyFill="1" applyBorder="1"/>
    <xf numFmtId="0" fontId="1" fillId="0" borderId="9" xfId="0" applyFont="1" applyFill="1" applyBorder="1"/>
    <xf numFmtId="0" fontId="1" fillId="0" borderId="59" xfId="0" applyFont="1" applyFill="1" applyBorder="1"/>
    <xf numFmtId="0" fontId="1" fillId="0" borderId="31" xfId="0" applyFont="1" applyFill="1" applyBorder="1" applyAlignment="1">
      <alignment horizontal="center" vertical="top" wrapText="1"/>
    </xf>
    <xf numFmtId="0" fontId="1" fillId="0" borderId="55" xfId="0" applyFont="1" applyFill="1" applyBorder="1"/>
    <xf numFmtId="0" fontId="1" fillId="0" borderId="15" xfId="0" applyFont="1" applyFill="1" applyBorder="1" applyAlignment="1">
      <alignment vertical="top" wrapText="1"/>
    </xf>
    <xf numFmtId="0" fontId="1" fillId="0" borderId="37" xfId="0" applyFont="1" applyFill="1" applyBorder="1"/>
    <xf numFmtId="0" fontId="1" fillId="0" borderId="37" xfId="0" applyFont="1" applyFill="1" applyBorder="1" applyAlignment="1">
      <alignment vertical="top" wrapText="1"/>
    </xf>
    <xf numFmtId="0" fontId="7" fillId="0" borderId="15" xfId="0" applyFont="1" applyFill="1" applyBorder="1" applyAlignment="1">
      <alignment vertical="top" wrapText="1"/>
    </xf>
    <xf numFmtId="0" fontId="7" fillId="0" borderId="37" xfId="0" applyFont="1" applyFill="1" applyBorder="1"/>
    <xf numFmtId="0" fontId="1" fillId="0" borderId="15" xfId="0" applyFont="1" applyFill="1" applyBorder="1" applyAlignment="1">
      <alignment horizontal="left" vertical="top" wrapText="1"/>
    </xf>
    <xf numFmtId="0" fontId="1" fillId="0" borderId="37" xfId="0" applyFont="1" applyFill="1" applyBorder="1" applyAlignment="1">
      <alignment horizontal="left" vertical="top" wrapText="1"/>
    </xf>
    <xf numFmtId="0" fontId="1" fillId="0" borderId="56" xfId="0" applyFont="1" applyFill="1" applyBorder="1" applyAlignment="1">
      <alignment horizontal="left" vertical="top" wrapText="1"/>
    </xf>
    <xf numFmtId="0" fontId="1" fillId="0" borderId="57" xfId="0" applyFont="1" applyFill="1" applyBorder="1" applyAlignment="1">
      <alignment horizontal="left" vertical="top" wrapText="1"/>
    </xf>
    <xf numFmtId="0" fontId="7" fillId="0" borderId="52" xfId="0" applyFont="1" applyFill="1" applyBorder="1" applyAlignment="1">
      <alignment vertical="top" wrapText="1"/>
    </xf>
    <xf numFmtId="0" fontId="7" fillId="0" borderId="53" xfId="0" applyFont="1" applyFill="1" applyBorder="1"/>
    <xf numFmtId="0" fontId="7" fillId="0" borderId="5" xfId="0" applyFont="1" applyFill="1" applyBorder="1" applyAlignment="1">
      <alignment vertical="top" wrapText="1"/>
    </xf>
    <xf numFmtId="0" fontId="7" fillId="0" borderId="29" xfId="0" applyFont="1" applyFill="1" applyBorder="1"/>
    <xf numFmtId="0" fontId="7" fillId="0" borderId="22" xfId="0" applyFont="1" applyFill="1" applyBorder="1" applyAlignment="1">
      <alignment vertical="top" wrapText="1"/>
    </xf>
    <xf numFmtId="0" fontId="7" fillId="0" borderId="39" xfId="0" applyFont="1" applyFill="1" applyBorder="1"/>
    <xf numFmtId="0" fontId="7" fillId="0" borderId="32" xfId="0" applyFont="1" applyFill="1" applyBorder="1" applyAlignment="1">
      <alignment vertical="top" wrapText="1"/>
    </xf>
    <xf numFmtId="0" fontId="7" fillId="0" borderId="34" xfId="0" applyFont="1" applyFill="1" applyBorder="1"/>
    <xf numFmtId="0" fontId="1" fillId="0" borderId="1" xfId="0" applyFont="1" applyFill="1" applyBorder="1" applyAlignment="1">
      <alignment horizontal="center" vertical="top" wrapText="1"/>
    </xf>
    <xf numFmtId="0" fontId="1" fillId="0" borderId="19" xfId="0" applyFont="1" applyFill="1" applyBorder="1"/>
    <xf numFmtId="0" fontId="1" fillId="0" borderId="2" xfId="0" applyFont="1" applyFill="1" applyBorder="1" applyAlignment="1">
      <alignment vertical="top" wrapText="1"/>
    </xf>
    <xf numFmtId="0" fontId="1" fillId="0" borderId="2" xfId="0" applyFont="1" applyFill="1" applyBorder="1"/>
    <xf numFmtId="0" fontId="1" fillId="0" borderId="10" xfId="0" applyFont="1" applyFill="1" applyBorder="1" applyAlignment="1">
      <alignment horizontal="center" vertical="top" wrapText="1"/>
    </xf>
    <xf numFmtId="0" fontId="1" fillId="0" borderId="15" xfId="0" applyFont="1" applyFill="1" applyBorder="1"/>
    <xf numFmtId="0" fontId="7" fillId="0" borderId="40" xfId="0" applyFont="1" applyFill="1" applyBorder="1" applyAlignment="1">
      <alignment vertical="top" wrapText="1"/>
    </xf>
    <xf numFmtId="0" fontId="7" fillId="0" borderId="41" xfId="0" applyFont="1" applyFill="1" applyBorder="1"/>
    <xf numFmtId="0" fontId="7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0" xfId="0" applyFont="1" applyFill="1" applyAlignment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7" fillId="0" borderId="31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top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wrapText="1"/>
    </xf>
    <xf numFmtId="0" fontId="7" fillId="0" borderId="45" xfId="0" applyFont="1" applyFill="1" applyBorder="1" applyAlignment="1">
      <alignment horizontal="center" wrapText="1"/>
    </xf>
    <xf numFmtId="0" fontId="7" fillId="0" borderId="46" xfId="0" applyFont="1" applyFill="1" applyBorder="1"/>
    <xf numFmtId="0" fontId="7" fillId="0" borderId="47" xfId="0" applyFont="1" applyFill="1" applyBorder="1" applyAlignment="1">
      <alignment horizontal="center" wrapText="1"/>
    </xf>
    <xf numFmtId="0" fontId="7" fillId="0" borderId="43" xfId="0" applyFont="1" applyFill="1" applyBorder="1"/>
    <xf numFmtId="0" fontId="7" fillId="0" borderId="41" xfId="0" applyFont="1" applyFill="1" applyBorder="1" applyAlignment="1">
      <alignment horizontal="center" wrapText="1"/>
    </xf>
    <xf numFmtId="0" fontId="7" fillId="0" borderId="48" xfId="0" applyFont="1" applyFill="1" applyBorder="1" applyAlignment="1">
      <alignment horizontal="center" wrapText="1"/>
    </xf>
    <xf numFmtId="0" fontId="11" fillId="0" borderId="7" xfId="0" applyFont="1" applyBorder="1" applyAlignment="1">
      <alignment vertical="top" wrapText="1"/>
    </xf>
    <xf numFmtId="0" fontId="11" fillId="0" borderId="41" xfId="0" applyFont="1" applyBorder="1" applyAlignment="1"/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11" fillId="0" borderId="29" xfId="0" applyFont="1" applyBorder="1" applyAlignment="1">
      <alignment horizontal="center" vertical="top" wrapText="1"/>
    </xf>
    <xf numFmtId="0" fontId="11" fillId="0" borderId="3" xfId="0" applyFont="1" applyBorder="1" applyAlignment="1"/>
    <xf numFmtId="0" fontId="11" fillId="0" borderId="44" xfId="0" applyFont="1" applyBorder="1" applyAlignment="1"/>
    <xf numFmtId="0" fontId="11" fillId="0" borderId="0" xfId="0" applyFont="1" applyBorder="1" applyAlignment="1"/>
    <xf numFmtId="0" fontId="11" fillId="0" borderId="43" xfId="0" applyFont="1" applyBorder="1" applyAlignment="1"/>
    <xf numFmtId="0" fontId="11" fillId="0" borderId="46" xfId="0" applyFont="1" applyBorder="1" applyAlignment="1"/>
    <xf numFmtId="0" fontId="11" fillId="0" borderId="46" xfId="0" applyFont="1" applyBorder="1" applyAlignment="1">
      <alignment wrapText="1"/>
    </xf>
    <xf numFmtId="0" fontId="7" fillId="0" borderId="34" xfId="0" applyFont="1" applyFill="1" applyBorder="1" applyAlignment="1">
      <alignment horizontal="center" vertical="center" wrapText="1"/>
    </xf>
    <xf numFmtId="0" fontId="11" fillId="0" borderId="10" xfId="0" applyFont="1" applyBorder="1" applyAlignment="1"/>
    <xf numFmtId="0" fontId="11" fillId="0" borderId="11" xfId="0" applyFont="1" applyBorder="1" applyAlignment="1"/>
    <xf numFmtId="0" fontId="11" fillId="0" borderId="16" xfId="0" applyFont="1" applyBorder="1" applyAlignment="1"/>
    <xf numFmtId="0" fontId="11" fillId="0" borderId="17" xfId="0" applyFont="1" applyBorder="1" applyAlignment="1"/>
    <xf numFmtId="0" fontId="11" fillId="0" borderId="27" xfId="0" applyFont="1" applyBorder="1" applyAlignment="1"/>
    <xf numFmtId="0" fontId="11" fillId="0" borderId="24" xfId="0" applyFont="1" applyBorder="1" applyAlignment="1"/>
    <xf numFmtId="0" fontId="11" fillId="0" borderId="24" xfId="0" applyFont="1" applyBorder="1" applyAlignment="1">
      <alignment wrapText="1"/>
    </xf>
    <xf numFmtId="0" fontId="7" fillId="0" borderId="3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right"/>
    </xf>
    <xf numFmtId="0" fontId="0" fillId="0" borderId="17" xfId="0" applyBorder="1" applyAlignment="1">
      <alignment horizontal="right"/>
    </xf>
    <xf numFmtId="0" fontId="7" fillId="0" borderId="0" xfId="0" applyFont="1" applyFill="1" applyAlignment="1">
      <alignment wrapText="1"/>
    </xf>
    <xf numFmtId="0" fontId="11" fillId="0" borderId="0" xfId="0" applyFont="1" applyAlignment="1"/>
    <xf numFmtId="0" fontId="7" fillId="0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top" wrapText="1"/>
    </xf>
    <xf numFmtId="0" fontId="11" fillId="0" borderId="61" xfId="0" applyFont="1" applyBorder="1" applyAlignment="1"/>
    <xf numFmtId="0" fontId="11" fillId="0" borderId="18" xfId="0" applyFont="1" applyBorder="1" applyAlignment="1"/>
    <xf numFmtId="0" fontId="7" fillId="0" borderId="0" xfId="0" applyFont="1" applyFill="1" applyAlignment="1" applyProtection="1">
      <protection locked="0"/>
    </xf>
    <xf numFmtId="0" fontId="4" fillId="0" borderId="58" xfId="0" applyFont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2" fontId="4" fillId="0" borderId="55" xfId="0" applyNumberFormat="1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2" fontId="4" fillId="0" borderId="51" xfId="0" applyNumberFormat="1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CTIFICARE%20BUGET%20OSM-2023/Executie%20BVC%20trim%20II%20an%20-2023-OSM-RA-anexa-1_5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get Centralizat  1"/>
      <sheetName val="Buget centralizat 2"/>
      <sheetName val="Buget centralizat  3"/>
      <sheetName val="Buget centralizat  4"/>
      <sheetName val="Buget centralizat  5"/>
      <sheetName val="Rect.1"/>
      <sheetName val="liv1"/>
      <sheetName val="RectL2"/>
      <sheetName val="calcule L2"/>
      <sheetName val="liv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3">
          <cell r="M13">
            <v>2552.9573324307044</v>
          </cell>
        </row>
        <row r="33">
          <cell r="M33">
            <v>0.1</v>
          </cell>
        </row>
        <row r="40">
          <cell r="M40">
            <v>2442.6098666151761</v>
          </cell>
        </row>
        <row r="41">
          <cell r="M41">
            <v>1200.7195611746999</v>
          </cell>
        </row>
        <row r="89">
          <cell r="M89">
            <v>39.563727369047626</v>
          </cell>
        </row>
        <row r="96">
          <cell r="M96">
            <v>1139.3681900000001</v>
          </cell>
        </row>
        <row r="97">
          <cell r="M97">
            <v>1078.1836000000001</v>
          </cell>
        </row>
        <row r="98">
          <cell r="M98">
            <v>909.74160000000006</v>
          </cell>
        </row>
        <row r="102">
          <cell r="M102">
            <v>168.44200000000001</v>
          </cell>
        </row>
        <row r="114">
          <cell r="M114">
            <v>34.229999999999997</v>
          </cell>
        </row>
        <row r="123">
          <cell r="M123">
            <v>26.954590000000003</v>
          </cell>
        </row>
        <row r="124">
          <cell r="M124">
            <v>62.958388071428573</v>
          </cell>
        </row>
        <row r="141">
          <cell r="M141">
            <v>0.03</v>
          </cell>
        </row>
      </sheetData>
      <sheetData sheetId="8" refreshError="1">
        <row r="12">
          <cell r="U12">
            <v>1808.3658049999999</v>
          </cell>
        </row>
        <row r="13">
          <cell r="U13">
            <v>1808.3658049999999</v>
          </cell>
        </row>
        <row r="14">
          <cell r="U14">
            <v>1763.9807449999998</v>
          </cell>
        </row>
        <row r="15">
          <cell r="U15">
            <v>1737.39399</v>
          </cell>
        </row>
        <row r="16">
          <cell r="U16">
            <v>3.3879999999999999</v>
          </cell>
        </row>
        <row r="17">
          <cell r="U17">
            <v>0</v>
          </cell>
        </row>
        <row r="18">
          <cell r="U18">
            <v>23.198754999999998</v>
          </cell>
        </row>
        <row r="19">
          <cell r="U19">
            <v>6.2184900000000001</v>
          </cell>
        </row>
        <row r="20">
          <cell r="U20">
            <v>0</v>
          </cell>
        </row>
        <row r="21">
          <cell r="U21">
            <v>0</v>
          </cell>
        </row>
        <row r="22">
          <cell r="U22">
            <v>0</v>
          </cell>
        </row>
        <row r="23">
          <cell r="U23">
            <v>0</v>
          </cell>
        </row>
        <row r="24">
          <cell r="U24">
            <v>0</v>
          </cell>
        </row>
        <row r="25">
          <cell r="U25">
            <v>38.16657</v>
          </cell>
        </row>
        <row r="26">
          <cell r="U26">
            <v>0.70699999999999996</v>
          </cell>
        </row>
        <row r="27">
          <cell r="U27">
            <v>0</v>
          </cell>
        </row>
        <row r="28">
          <cell r="U28">
            <v>0</v>
          </cell>
        </row>
        <row r="29">
          <cell r="U29">
            <v>0</v>
          </cell>
        </row>
        <row r="30">
          <cell r="U30">
            <v>0</v>
          </cell>
        </row>
        <row r="31">
          <cell r="U31">
            <v>0</v>
          </cell>
        </row>
        <row r="32">
          <cell r="U32">
            <v>37.459569999999999</v>
          </cell>
        </row>
        <row r="33">
          <cell r="U33">
            <v>0</v>
          </cell>
        </row>
        <row r="34">
          <cell r="U34">
            <v>0</v>
          </cell>
        </row>
        <row r="35">
          <cell r="U35">
            <v>0</v>
          </cell>
        </row>
        <row r="36">
          <cell r="U36">
            <v>0</v>
          </cell>
        </row>
        <row r="37">
          <cell r="U37">
            <v>0</v>
          </cell>
        </row>
        <row r="38">
          <cell r="U38">
            <v>0</v>
          </cell>
        </row>
        <row r="39">
          <cell r="U39">
            <v>1506.4311700000001</v>
          </cell>
        </row>
        <row r="40">
          <cell r="U40">
            <v>1506.4311700000001</v>
          </cell>
        </row>
        <row r="41">
          <cell r="U41">
            <v>727.79573500000004</v>
          </cell>
        </row>
        <row r="42">
          <cell r="U42">
            <v>47.168399999999991</v>
          </cell>
        </row>
        <row r="43">
          <cell r="U43">
            <v>0</v>
          </cell>
        </row>
        <row r="44">
          <cell r="U44">
            <v>37.71208</v>
          </cell>
        </row>
        <row r="45">
          <cell r="U45">
            <v>0.41681000000000001</v>
          </cell>
        </row>
        <row r="46">
          <cell r="U46">
            <v>25.062490000000004</v>
          </cell>
        </row>
        <row r="47">
          <cell r="U47">
            <v>2.2224400000000002</v>
          </cell>
        </row>
        <row r="48">
          <cell r="U48">
            <v>7.2338799999999992</v>
          </cell>
        </row>
        <row r="49">
          <cell r="U49">
            <v>0</v>
          </cell>
        </row>
        <row r="50">
          <cell r="U50">
            <v>2.8713450000000003</v>
          </cell>
        </row>
        <row r="51">
          <cell r="U51">
            <v>0.35882999999999998</v>
          </cell>
        </row>
        <row r="52">
          <cell r="U52">
            <v>0</v>
          </cell>
        </row>
        <row r="53">
          <cell r="U53">
            <v>0</v>
          </cell>
        </row>
        <row r="54">
          <cell r="U54">
            <v>0</v>
          </cell>
        </row>
        <row r="55">
          <cell r="U55">
            <v>2.5125150000000001</v>
          </cell>
        </row>
        <row r="56">
          <cell r="U56">
            <v>677.75599</v>
          </cell>
        </row>
        <row r="57">
          <cell r="U57">
            <v>27.978000000000002</v>
          </cell>
        </row>
        <row r="58">
          <cell r="U58">
            <v>6.3999999999999995</v>
          </cell>
        </row>
        <row r="59">
          <cell r="U59">
            <v>6.3999999999999995</v>
          </cell>
        </row>
        <row r="60">
          <cell r="U60">
            <v>0.39765</v>
          </cell>
        </row>
        <row r="61">
          <cell r="U61">
            <v>0.39765</v>
          </cell>
        </row>
        <row r="62">
          <cell r="U62">
            <v>0</v>
          </cell>
        </row>
        <row r="63">
          <cell r="U63">
            <v>0</v>
          </cell>
        </row>
        <row r="64">
          <cell r="U64">
            <v>0</v>
          </cell>
        </row>
        <row r="65">
          <cell r="U65">
            <v>0</v>
          </cell>
        </row>
        <row r="66">
          <cell r="U66">
            <v>0</v>
          </cell>
        </row>
        <row r="67">
          <cell r="U67">
            <v>0</v>
          </cell>
        </row>
        <row r="68">
          <cell r="U68">
            <v>0</v>
          </cell>
        </row>
        <row r="69">
          <cell r="U69">
            <v>0</v>
          </cell>
        </row>
        <row r="70">
          <cell r="U70">
            <v>0</v>
          </cell>
        </row>
        <row r="71">
          <cell r="U71">
            <v>0</v>
          </cell>
        </row>
        <row r="72">
          <cell r="U72">
            <v>0</v>
          </cell>
        </row>
        <row r="73">
          <cell r="U73">
            <v>0.05</v>
          </cell>
        </row>
        <row r="74">
          <cell r="U74">
            <v>0.05</v>
          </cell>
        </row>
        <row r="75">
          <cell r="U75">
            <v>0.05</v>
          </cell>
        </row>
        <row r="76">
          <cell r="U76">
            <v>0</v>
          </cell>
        </row>
        <row r="77">
          <cell r="U77">
            <v>5.9295650000000002</v>
          </cell>
        </row>
        <row r="78">
          <cell r="U78">
            <v>0.65825</v>
          </cell>
        </row>
        <row r="79">
          <cell r="U79">
            <v>6.53993</v>
          </cell>
        </row>
        <row r="80">
          <cell r="U80">
            <v>1.3667199999999999</v>
          </cell>
        </row>
        <row r="81">
          <cell r="U81">
            <v>5.1732100000000001</v>
          </cell>
        </row>
        <row r="82">
          <cell r="U82">
            <v>0</v>
          </cell>
        </row>
        <row r="83">
          <cell r="U83">
            <v>0</v>
          </cell>
        </row>
        <row r="84">
          <cell r="U84">
            <v>0</v>
          </cell>
        </row>
        <row r="85">
          <cell r="U85">
            <v>0</v>
          </cell>
        </row>
        <row r="86">
          <cell r="U86">
            <v>0</v>
          </cell>
        </row>
        <row r="87">
          <cell r="U87">
            <v>0</v>
          </cell>
        </row>
        <row r="88">
          <cell r="U88">
            <v>629.802595</v>
          </cell>
        </row>
        <row r="89">
          <cell r="U89">
            <v>25.015999999999998</v>
          </cell>
        </row>
        <row r="90">
          <cell r="U90">
            <v>8.6859999999999999</v>
          </cell>
        </row>
        <row r="91">
          <cell r="U91">
            <v>0</v>
          </cell>
        </row>
        <row r="92">
          <cell r="U92">
            <v>0</v>
          </cell>
        </row>
        <row r="93">
          <cell r="U93">
            <v>0</v>
          </cell>
        </row>
        <row r="94">
          <cell r="U94">
            <v>14.601000000000001</v>
          </cell>
        </row>
        <row r="95">
          <cell r="U95">
            <v>1.7290000000000001</v>
          </cell>
        </row>
        <row r="96">
          <cell r="U96">
            <v>718.43300000000011</v>
          </cell>
        </row>
        <row r="97">
          <cell r="U97">
            <v>680.99200000000008</v>
          </cell>
        </row>
        <row r="98">
          <cell r="U98">
            <v>569.54700000000003</v>
          </cell>
        </row>
        <row r="99">
          <cell r="U99">
            <v>569.54700000000003</v>
          </cell>
        </row>
        <row r="100">
          <cell r="U100">
            <v>0</v>
          </cell>
        </row>
        <row r="101">
          <cell r="U101">
            <v>0</v>
          </cell>
        </row>
        <row r="102">
          <cell r="U102">
            <v>111.44500000000001</v>
          </cell>
        </row>
        <row r="103">
          <cell r="U103">
            <v>0</v>
          </cell>
        </row>
        <row r="104">
          <cell r="U104">
            <v>0</v>
          </cell>
        </row>
        <row r="105">
          <cell r="U105">
            <v>0</v>
          </cell>
        </row>
        <row r="106">
          <cell r="U106">
            <v>53.64</v>
          </cell>
        </row>
        <row r="107">
          <cell r="U107">
            <v>0</v>
          </cell>
        </row>
        <row r="108">
          <cell r="U108">
            <v>0</v>
          </cell>
        </row>
        <row r="109">
          <cell r="U109">
            <v>57.805000000000007</v>
          </cell>
        </row>
        <row r="110">
          <cell r="U110">
            <v>0</v>
          </cell>
        </row>
        <row r="111">
          <cell r="U111">
            <v>0</v>
          </cell>
        </row>
        <row r="112">
          <cell r="U112">
            <v>0</v>
          </cell>
        </row>
        <row r="113">
          <cell r="U113">
            <v>0</v>
          </cell>
        </row>
        <row r="114">
          <cell r="U114">
            <v>22.82</v>
          </cell>
        </row>
        <row r="115">
          <cell r="U115">
            <v>0</v>
          </cell>
        </row>
        <row r="116">
          <cell r="U116">
            <v>0</v>
          </cell>
        </row>
        <row r="117">
          <cell r="U117">
            <v>0</v>
          </cell>
        </row>
        <row r="118">
          <cell r="U118">
            <v>22.82</v>
          </cell>
        </row>
        <row r="119">
          <cell r="U119">
            <v>22.82</v>
          </cell>
        </row>
        <row r="120">
          <cell r="U120">
            <v>0</v>
          </cell>
        </row>
        <row r="121">
          <cell r="U121">
            <v>0</v>
          </cell>
        </row>
        <row r="122">
          <cell r="U122">
            <v>0</v>
          </cell>
        </row>
        <row r="123">
          <cell r="U123">
            <v>14.621</v>
          </cell>
        </row>
        <row r="124">
          <cell r="U124">
            <v>35.186434999999996</v>
          </cell>
        </row>
        <row r="125">
          <cell r="U125">
            <v>0</v>
          </cell>
        </row>
        <row r="126">
          <cell r="U126">
            <v>0</v>
          </cell>
        </row>
        <row r="127">
          <cell r="U127">
            <v>0</v>
          </cell>
        </row>
        <row r="128">
          <cell r="U128">
            <v>1</v>
          </cell>
        </row>
        <row r="129">
          <cell r="U129">
            <v>0</v>
          </cell>
        </row>
        <row r="130">
          <cell r="U130">
            <v>18.369389999999999</v>
          </cell>
        </row>
        <row r="131">
          <cell r="U131">
            <v>15.817044999999998</v>
          </cell>
        </row>
        <row r="132">
          <cell r="U132">
            <v>0</v>
          </cell>
        </row>
        <row r="133">
          <cell r="U133">
            <v>0</v>
          </cell>
        </row>
        <row r="134">
          <cell r="U134">
            <v>0</v>
          </cell>
        </row>
        <row r="135">
          <cell r="U135">
            <v>0</v>
          </cell>
        </row>
        <row r="136">
          <cell r="U136">
            <v>0</v>
          </cell>
        </row>
        <row r="137">
          <cell r="U137">
            <v>0</v>
          </cell>
        </row>
        <row r="138">
          <cell r="U138">
            <v>0</v>
          </cell>
        </row>
        <row r="139">
          <cell r="U139">
            <v>0</v>
          </cell>
        </row>
        <row r="140">
          <cell r="U140">
            <v>0</v>
          </cell>
        </row>
        <row r="141">
          <cell r="U141">
            <v>0</v>
          </cell>
        </row>
        <row r="142">
          <cell r="U142">
            <v>0</v>
          </cell>
        </row>
        <row r="143">
          <cell r="U143">
            <v>0</v>
          </cell>
        </row>
        <row r="144">
          <cell r="U144">
            <v>0</v>
          </cell>
        </row>
        <row r="145">
          <cell r="U145">
            <v>0</v>
          </cell>
        </row>
        <row r="146">
          <cell r="U146">
            <v>0</v>
          </cell>
        </row>
        <row r="147">
          <cell r="U147">
            <v>0</v>
          </cell>
        </row>
        <row r="148">
          <cell r="U148">
            <v>0</v>
          </cell>
        </row>
        <row r="149">
          <cell r="U149">
            <v>301.93463499999996</v>
          </cell>
        </row>
        <row r="150">
          <cell r="U150">
            <v>0</v>
          </cell>
        </row>
        <row r="151">
          <cell r="U151">
            <v>0</v>
          </cell>
        </row>
        <row r="152">
          <cell r="U152">
            <v>70.046499999999995</v>
          </cell>
        </row>
        <row r="153">
          <cell r="U153">
            <v>0</v>
          </cell>
        </row>
        <row r="154">
          <cell r="U154">
            <v>1808.3658049999999</v>
          </cell>
        </row>
        <row r="155">
          <cell r="U155">
            <v>0</v>
          </cell>
        </row>
        <row r="156">
          <cell r="U156">
            <v>0</v>
          </cell>
        </row>
        <row r="157">
          <cell r="U157">
            <v>1506.4311700000001</v>
          </cell>
        </row>
        <row r="158">
          <cell r="U158">
            <v>0</v>
          </cell>
        </row>
        <row r="159">
          <cell r="U159">
            <v>680.99200000000008</v>
          </cell>
        </row>
        <row r="160">
          <cell r="U160">
            <v>0</v>
          </cell>
        </row>
        <row r="161">
          <cell r="U161">
            <v>0</v>
          </cell>
        </row>
        <row r="162">
          <cell r="U162">
            <v>0</v>
          </cell>
        </row>
        <row r="163">
          <cell r="U163">
            <v>14.25</v>
          </cell>
        </row>
        <row r="164">
          <cell r="U164">
            <v>14.25</v>
          </cell>
        </row>
        <row r="165">
          <cell r="U165">
            <v>5973.6140350877195</v>
          </cell>
        </row>
        <row r="166">
          <cell r="U166">
            <v>5973.6140350877195</v>
          </cell>
        </row>
        <row r="167">
          <cell r="U167">
            <v>0</v>
          </cell>
        </row>
        <row r="168">
          <cell r="U168">
            <v>190.35429526315789</v>
          </cell>
        </row>
      </sheetData>
      <sheetData sheetId="9" refreshError="1">
        <row r="13">
          <cell r="H13">
            <v>1984.8999999999999</v>
          </cell>
          <cell r="I13">
            <v>2245.94</v>
          </cell>
          <cell r="K13">
            <v>381.25299999999999</v>
          </cell>
          <cell r="M13">
            <v>1582.8520000000001</v>
          </cell>
          <cell r="O13">
            <v>1538.74</v>
          </cell>
          <cell r="P13">
            <v>2464.5573324307043</v>
          </cell>
        </row>
        <row r="14">
          <cell r="H14">
            <v>1984.86</v>
          </cell>
          <cell r="I14">
            <v>2245.933</v>
          </cell>
          <cell r="K14">
            <v>381.25299999999999</v>
          </cell>
          <cell r="M14">
            <v>1582.8520000000001</v>
          </cell>
          <cell r="P14">
            <v>2464.4573324307044</v>
          </cell>
          <cell r="Q14">
            <v>2256.0330000000004</v>
          </cell>
        </row>
        <row r="15">
          <cell r="H15">
            <v>1922.1</v>
          </cell>
          <cell r="I15">
            <v>2140.4340000000002</v>
          </cell>
          <cell r="K15">
            <v>370.72300000000001</v>
          </cell>
          <cell r="M15">
            <v>1539.8120000000001</v>
          </cell>
          <cell r="P15">
            <v>2374.7634738095244</v>
          </cell>
        </row>
        <row r="16">
          <cell r="H16">
            <v>1855.5</v>
          </cell>
          <cell r="I16">
            <v>2071.83</v>
          </cell>
          <cell r="K16">
            <v>357.32400000000001</v>
          </cell>
          <cell r="M16">
            <v>1517.1010000000001</v>
          </cell>
          <cell r="P16">
            <v>2301.8654738095242</v>
          </cell>
        </row>
        <row r="17">
          <cell r="H17">
            <v>16.5</v>
          </cell>
          <cell r="I17">
            <v>19.708000000000002</v>
          </cell>
          <cell r="K17">
            <v>0.57799999999999996</v>
          </cell>
          <cell r="M17">
            <v>2.8</v>
          </cell>
          <cell r="P17">
            <v>2.8980000000000001</v>
          </cell>
        </row>
        <row r="18">
          <cell r="I18">
            <v>0</v>
          </cell>
          <cell r="K18">
            <v>0</v>
          </cell>
          <cell r="M18">
            <v>0</v>
          </cell>
        </row>
        <row r="19">
          <cell r="H19">
            <v>50.1</v>
          </cell>
          <cell r="I19">
            <v>48.896000000000001</v>
          </cell>
          <cell r="K19">
            <v>12.821000000000002</v>
          </cell>
          <cell r="M19">
            <v>19.911000000000001</v>
          </cell>
          <cell r="P19">
            <v>70</v>
          </cell>
        </row>
        <row r="20">
          <cell r="H20">
            <v>0</v>
          </cell>
          <cell r="I20">
            <v>0</v>
          </cell>
          <cell r="P20">
            <v>6</v>
          </cell>
        </row>
        <row r="21">
          <cell r="H21">
            <v>0</v>
          </cell>
          <cell r="I21">
            <v>0</v>
          </cell>
          <cell r="K21">
            <v>0</v>
          </cell>
          <cell r="M21">
            <v>0</v>
          </cell>
        </row>
        <row r="22">
          <cell r="H22">
            <v>0</v>
          </cell>
          <cell r="P22">
            <v>0</v>
          </cell>
        </row>
        <row r="23">
          <cell r="H23">
            <v>0</v>
          </cell>
          <cell r="P23">
            <v>0</v>
          </cell>
        </row>
        <row r="24">
          <cell r="H24">
            <v>0</v>
          </cell>
          <cell r="P24">
            <v>0</v>
          </cell>
        </row>
        <row r="25">
          <cell r="H25">
            <v>0</v>
          </cell>
          <cell r="P25">
            <v>0</v>
          </cell>
        </row>
        <row r="26">
          <cell r="H26">
            <v>62.76</v>
          </cell>
          <cell r="I26">
            <v>105.499</v>
          </cell>
          <cell r="K26">
            <v>10.53</v>
          </cell>
          <cell r="M26">
            <v>43.04</v>
          </cell>
          <cell r="P26">
            <v>83.693858621179999</v>
          </cell>
        </row>
        <row r="27">
          <cell r="H27">
            <v>0</v>
          </cell>
          <cell r="I27">
            <v>3.6269999999999998</v>
          </cell>
          <cell r="K27">
            <v>0</v>
          </cell>
          <cell r="M27">
            <v>0</v>
          </cell>
          <cell r="P27">
            <v>2.5</v>
          </cell>
        </row>
        <row r="28">
          <cell r="H28">
            <v>0</v>
          </cell>
          <cell r="I28">
            <v>0</v>
          </cell>
          <cell r="K28">
            <v>6.22</v>
          </cell>
          <cell r="M28">
            <v>6.22</v>
          </cell>
          <cell r="P28">
            <v>0</v>
          </cell>
        </row>
        <row r="29">
          <cell r="K29">
            <v>6.22</v>
          </cell>
          <cell r="M29">
            <v>6.22</v>
          </cell>
        </row>
        <row r="33">
          <cell r="H33">
            <v>62.76</v>
          </cell>
          <cell r="I33">
            <v>101.872</v>
          </cell>
          <cell r="K33">
            <v>4.3099999999999996</v>
          </cell>
          <cell r="M33">
            <v>36.82</v>
          </cell>
          <cell r="P33">
            <v>81.193858621179999</v>
          </cell>
        </row>
        <row r="34">
          <cell r="H34">
            <v>0.04</v>
          </cell>
          <cell r="I34">
            <v>7.0000000000000001E-3</v>
          </cell>
          <cell r="K34">
            <v>0</v>
          </cell>
          <cell r="M34">
            <v>0</v>
          </cell>
          <cell r="O34">
            <v>6.0000000000000001E-3</v>
          </cell>
          <cell r="P34">
            <v>0.1</v>
          </cell>
          <cell r="Q34">
            <v>7.0000000000000001E-3</v>
          </cell>
        </row>
        <row r="37">
          <cell r="H37">
            <v>0</v>
          </cell>
          <cell r="K37">
            <v>0</v>
          </cell>
          <cell r="P37">
            <v>0</v>
          </cell>
        </row>
        <row r="38">
          <cell r="H38">
            <v>0.04</v>
          </cell>
          <cell r="I38">
            <v>7.0000000000000001E-3</v>
          </cell>
          <cell r="K38">
            <v>0</v>
          </cell>
          <cell r="M38">
            <v>0</v>
          </cell>
          <cell r="P38">
            <v>0.1</v>
          </cell>
        </row>
        <row r="40">
          <cell r="H40">
            <v>1791.7449999999997</v>
          </cell>
          <cell r="I40">
            <v>1820.1459999999997</v>
          </cell>
          <cell r="K40">
            <v>505.31200000000007</v>
          </cell>
          <cell r="M40">
            <v>1141.5837999999999</v>
          </cell>
          <cell r="P40">
            <v>2354.1398666151763</v>
          </cell>
        </row>
        <row r="41">
          <cell r="H41">
            <v>1791.5449999999996</v>
          </cell>
          <cell r="I41">
            <v>1820.1159999999998</v>
          </cell>
          <cell r="K41">
            <v>505.31200000000007</v>
          </cell>
          <cell r="M41">
            <v>1141.5837999999999</v>
          </cell>
          <cell r="O41">
            <v>1140.086</v>
          </cell>
          <cell r="P41">
            <v>2354.1098666151761</v>
          </cell>
          <cell r="Q41">
            <v>1820.1869999999997</v>
          </cell>
        </row>
        <row r="42">
          <cell r="H42">
            <v>849.9899999999999</v>
          </cell>
          <cell r="I42">
            <v>871.01699999999994</v>
          </cell>
          <cell r="K42">
            <v>264.71000000000004</v>
          </cell>
          <cell r="M42">
            <v>594.34679999999992</v>
          </cell>
          <cell r="O42">
            <v>446.11599999999999</v>
          </cell>
          <cell r="P42">
            <v>1112.2195611746999</v>
          </cell>
          <cell r="Q42">
            <v>871.01699999999994</v>
          </cell>
        </row>
        <row r="43">
          <cell r="H43">
            <v>115.17999999999999</v>
          </cell>
          <cell r="I43">
            <v>105.24299999999999</v>
          </cell>
          <cell r="K43">
            <v>13.884</v>
          </cell>
          <cell r="M43">
            <v>34.466999999999999</v>
          </cell>
          <cell r="P43">
            <v>130.09176579999999</v>
          </cell>
        </row>
        <row r="44">
          <cell r="H44">
            <v>0</v>
          </cell>
          <cell r="K44">
            <v>0</v>
          </cell>
        </row>
        <row r="45">
          <cell r="H45">
            <v>79.599999999999994</v>
          </cell>
          <cell r="I45">
            <v>70.963999999999999</v>
          </cell>
          <cell r="K45">
            <v>10.634</v>
          </cell>
          <cell r="M45">
            <v>28.498999999999999</v>
          </cell>
          <cell r="P45">
            <v>89.09176579999999</v>
          </cell>
        </row>
        <row r="46">
          <cell r="H46">
            <v>3.5</v>
          </cell>
          <cell r="I46">
            <v>5.1210000000000004</v>
          </cell>
          <cell r="K46">
            <v>0</v>
          </cell>
          <cell r="M46">
            <v>0</v>
          </cell>
          <cell r="P46">
            <v>5.25</v>
          </cell>
        </row>
        <row r="47">
          <cell r="H47">
            <v>42.18</v>
          </cell>
          <cell r="I47">
            <v>40.960999999999999</v>
          </cell>
          <cell r="K47">
            <v>8.9610000000000003</v>
          </cell>
          <cell r="M47">
            <v>19.388999999999999</v>
          </cell>
          <cell r="P47">
            <v>47.213349960000002</v>
          </cell>
        </row>
        <row r="48">
          <cell r="H48">
            <v>22.58</v>
          </cell>
          <cell r="I48">
            <v>23.088999999999999</v>
          </cell>
          <cell r="K48">
            <v>0</v>
          </cell>
          <cell r="M48">
            <v>0</v>
          </cell>
          <cell r="P48">
            <v>28</v>
          </cell>
        </row>
        <row r="49">
          <cell r="H49">
            <v>13</v>
          </cell>
          <cell r="I49">
            <v>11.190000000000001</v>
          </cell>
          <cell r="K49">
            <v>3.25</v>
          </cell>
          <cell r="M49">
            <v>5.968</v>
          </cell>
          <cell r="P49">
            <v>13</v>
          </cell>
        </row>
        <row r="50">
          <cell r="H50">
            <v>0</v>
          </cell>
          <cell r="I50">
            <v>0</v>
          </cell>
          <cell r="K50">
            <v>0</v>
          </cell>
          <cell r="M50">
            <v>0</v>
          </cell>
        </row>
        <row r="51">
          <cell r="H51">
            <v>7</v>
          </cell>
          <cell r="I51">
            <v>6.2039999999999997</v>
          </cell>
          <cell r="K51">
            <v>0.93</v>
          </cell>
          <cell r="M51">
            <v>1.9248000000000001</v>
          </cell>
          <cell r="P51">
            <v>7.2</v>
          </cell>
        </row>
        <row r="52">
          <cell r="H52">
            <v>3.5</v>
          </cell>
          <cell r="I52">
            <v>3.1619999999999999</v>
          </cell>
          <cell r="K52">
            <v>0.03</v>
          </cell>
          <cell r="M52">
            <v>5.8799999999999998E-2</v>
          </cell>
          <cell r="P52">
            <v>3.6</v>
          </cell>
        </row>
        <row r="53">
          <cell r="H53">
            <v>0</v>
          </cell>
          <cell r="I53">
            <v>0</v>
          </cell>
          <cell r="K53">
            <v>0</v>
          </cell>
          <cell r="M53">
            <v>0</v>
          </cell>
          <cell r="P53">
            <v>0</v>
          </cell>
        </row>
        <row r="54">
          <cell r="H54">
            <v>0</v>
          </cell>
          <cell r="K54">
            <v>0</v>
          </cell>
        </row>
        <row r="55">
          <cell r="H55">
            <v>0</v>
          </cell>
          <cell r="K55">
            <v>0</v>
          </cell>
        </row>
        <row r="56">
          <cell r="H56">
            <v>3.5</v>
          </cell>
          <cell r="I56">
            <v>3.0419999999999998</v>
          </cell>
          <cell r="K56">
            <v>0.9</v>
          </cell>
          <cell r="M56">
            <v>1.8660000000000001</v>
          </cell>
          <cell r="P56">
            <v>3.6</v>
          </cell>
        </row>
        <row r="57">
          <cell r="H57">
            <v>727.81</v>
          </cell>
          <cell r="I57">
            <v>759.56999999999994</v>
          </cell>
          <cell r="K57">
            <v>249.89600000000002</v>
          </cell>
          <cell r="M57">
            <v>557.95499999999993</v>
          </cell>
          <cell r="P57">
            <v>974.92779537470005</v>
          </cell>
        </row>
        <row r="58">
          <cell r="H58">
            <v>71.709999999999994</v>
          </cell>
          <cell r="I58">
            <v>79.77</v>
          </cell>
          <cell r="K58">
            <v>19.585000000000001</v>
          </cell>
          <cell r="M58">
            <v>27.978000000000002</v>
          </cell>
          <cell r="P58">
            <v>38.953195374699995</v>
          </cell>
        </row>
        <row r="59">
          <cell r="H59">
            <v>9.6</v>
          </cell>
          <cell r="I59">
            <v>9.6</v>
          </cell>
          <cell r="K59">
            <v>2.4000000000000004</v>
          </cell>
          <cell r="M59">
            <v>4.8</v>
          </cell>
          <cell r="P59">
            <v>9.6</v>
          </cell>
        </row>
        <row r="60">
          <cell r="H60">
            <v>9.6</v>
          </cell>
          <cell r="I60">
            <v>9.6</v>
          </cell>
          <cell r="K60">
            <v>2.4000000000000004</v>
          </cell>
          <cell r="M60">
            <v>4.8</v>
          </cell>
          <cell r="P60">
            <v>9.6</v>
          </cell>
        </row>
        <row r="61">
          <cell r="H61">
            <v>0.5</v>
          </cell>
          <cell r="I61">
            <v>0</v>
          </cell>
          <cell r="K61">
            <v>0</v>
          </cell>
          <cell r="M61">
            <v>0.39800000000000002</v>
          </cell>
          <cell r="P61">
            <v>0.3</v>
          </cell>
        </row>
        <row r="62">
          <cell r="H62">
            <v>0.5</v>
          </cell>
          <cell r="I62">
            <v>0</v>
          </cell>
          <cell r="K62">
            <v>0</v>
          </cell>
          <cell r="M62">
            <v>0.39800000000000002</v>
          </cell>
          <cell r="P62">
            <v>0.3</v>
          </cell>
        </row>
        <row r="63">
          <cell r="H63">
            <v>0</v>
          </cell>
          <cell r="P63">
            <v>0</v>
          </cell>
        </row>
        <row r="64">
          <cell r="H64">
            <v>0</v>
          </cell>
          <cell r="M64">
            <v>0</v>
          </cell>
          <cell r="P64">
            <v>0</v>
          </cell>
        </row>
        <row r="65">
          <cell r="H65">
            <v>0</v>
          </cell>
          <cell r="P65">
            <v>0</v>
          </cell>
        </row>
        <row r="66">
          <cell r="H66">
            <v>0</v>
          </cell>
          <cell r="P66">
            <v>0</v>
          </cell>
        </row>
        <row r="67">
          <cell r="H67">
            <v>0</v>
          </cell>
          <cell r="M67">
            <v>0</v>
          </cell>
          <cell r="P67">
            <v>0</v>
          </cell>
        </row>
        <row r="68">
          <cell r="H68">
            <v>0</v>
          </cell>
          <cell r="I68">
            <v>0</v>
          </cell>
          <cell r="K68">
            <v>0</v>
          </cell>
          <cell r="P68">
            <v>0</v>
          </cell>
        </row>
        <row r="69">
          <cell r="H69">
            <v>0</v>
          </cell>
          <cell r="P69">
            <v>0</v>
          </cell>
        </row>
        <row r="70">
          <cell r="H70">
            <v>0</v>
          </cell>
          <cell r="P70">
            <v>0</v>
          </cell>
        </row>
        <row r="71">
          <cell r="H71">
            <v>0</v>
          </cell>
          <cell r="P71">
            <v>0</v>
          </cell>
        </row>
        <row r="72">
          <cell r="H72">
            <v>0</v>
          </cell>
          <cell r="P72">
            <v>0</v>
          </cell>
        </row>
        <row r="73">
          <cell r="H73">
            <v>0</v>
          </cell>
          <cell r="P73">
            <v>0</v>
          </cell>
        </row>
        <row r="74">
          <cell r="H74">
            <v>1</v>
          </cell>
          <cell r="I74">
            <v>0</v>
          </cell>
          <cell r="K74">
            <v>0.05</v>
          </cell>
          <cell r="M74">
            <v>0.05</v>
          </cell>
          <cell r="P74">
            <v>0.5</v>
          </cell>
        </row>
        <row r="75">
          <cell r="H75">
            <v>1</v>
          </cell>
          <cell r="I75">
            <v>0</v>
          </cell>
          <cell r="K75">
            <v>0.05</v>
          </cell>
          <cell r="M75">
            <v>0.05</v>
          </cell>
          <cell r="P75">
            <v>0.5</v>
          </cell>
        </row>
        <row r="76">
          <cell r="H76">
            <v>1</v>
          </cell>
          <cell r="I76">
            <v>0</v>
          </cell>
          <cell r="K76">
            <v>0.05</v>
          </cell>
          <cell r="M76">
            <v>0.05</v>
          </cell>
          <cell r="P76">
            <v>0.5</v>
          </cell>
        </row>
        <row r="77">
          <cell r="H77">
            <v>0</v>
          </cell>
          <cell r="I77">
            <v>0</v>
          </cell>
          <cell r="P77">
            <v>0</v>
          </cell>
        </row>
        <row r="78">
          <cell r="H78">
            <v>6.55</v>
          </cell>
          <cell r="I78">
            <v>9.1519999999999992</v>
          </cell>
          <cell r="K78">
            <v>2.1709999999999998</v>
          </cell>
          <cell r="M78">
            <v>4.4830000000000005</v>
          </cell>
          <cell r="P78">
            <v>11.8</v>
          </cell>
        </row>
        <row r="79">
          <cell r="H79">
            <v>0.7</v>
          </cell>
          <cell r="I79">
            <v>1.0229999999999999</v>
          </cell>
          <cell r="K79">
            <v>0.221</v>
          </cell>
          <cell r="M79">
            <v>0.496</v>
          </cell>
          <cell r="P79">
            <v>1.1200000000000001</v>
          </cell>
        </row>
        <row r="80">
          <cell r="H80">
            <v>8</v>
          </cell>
          <cell r="I80">
            <v>5.7</v>
          </cell>
          <cell r="K80">
            <v>4.5820000000000007</v>
          </cell>
          <cell r="M80">
            <v>6.1980000000000004</v>
          </cell>
          <cell r="P80">
            <v>7.3</v>
          </cell>
        </row>
        <row r="81">
          <cell r="H81">
            <v>2.1</v>
          </cell>
          <cell r="I81">
            <v>1.86</v>
          </cell>
          <cell r="K81">
            <v>0.51200000000000001</v>
          </cell>
          <cell r="M81">
            <v>1.0249999999999999</v>
          </cell>
          <cell r="P81">
            <v>2</v>
          </cell>
        </row>
        <row r="82">
          <cell r="H82">
            <v>2</v>
          </cell>
          <cell r="I82">
            <v>3.84</v>
          </cell>
          <cell r="K82">
            <v>4.07</v>
          </cell>
          <cell r="M82">
            <v>5.173</v>
          </cell>
          <cell r="P82">
            <v>4.2</v>
          </cell>
        </row>
        <row r="83">
          <cell r="H83">
            <v>1.4</v>
          </cell>
          <cell r="I83">
            <v>0</v>
          </cell>
          <cell r="K83">
            <v>0</v>
          </cell>
          <cell r="M83">
            <v>0</v>
          </cell>
          <cell r="P83">
            <v>0.6</v>
          </cell>
        </row>
        <row r="84">
          <cell r="H84">
            <v>0</v>
          </cell>
          <cell r="K84">
            <v>0</v>
          </cell>
          <cell r="M84">
            <v>0</v>
          </cell>
          <cell r="P84">
            <v>0</v>
          </cell>
        </row>
        <row r="85">
          <cell r="H85">
            <v>0</v>
          </cell>
          <cell r="K85">
            <v>0</v>
          </cell>
          <cell r="P85">
            <v>0</v>
          </cell>
        </row>
        <row r="86">
          <cell r="H86">
            <v>0</v>
          </cell>
          <cell r="K86">
            <v>0</v>
          </cell>
          <cell r="P86">
            <v>0</v>
          </cell>
        </row>
        <row r="87">
          <cell r="H87">
            <v>0</v>
          </cell>
          <cell r="I87">
            <v>0</v>
          </cell>
          <cell r="K87">
            <v>0</v>
          </cell>
          <cell r="P87">
            <v>0</v>
          </cell>
        </row>
        <row r="88">
          <cell r="H88">
            <v>2.5</v>
          </cell>
          <cell r="I88">
            <v>0</v>
          </cell>
          <cell r="K88">
            <v>0</v>
          </cell>
          <cell r="M88">
            <v>0</v>
          </cell>
          <cell r="P88">
            <v>0.5</v>
          </cell>
        </row>
        <row r="89">
          <cell r="H89">
            <v>629.75</v>
          </cell>
          <cell r="I89">
            <v>654.32499999999993</v>
          </cell>
          <cell r="K89">
            <v>220.887</v>
          </cell>
          <cell r="M89">
            <v>513.55199999999991</v>
          </cell>
          <cell r="P89">
            <v>905.3546</v>
          </cell>
        </row>
        <row r="90">
          <cell r="H90">
            <v>36.775000000000006</v>
          </cell>
          <cell r="I90">
            <v>38.869</v>
          </cell>
          <cell r="K90">
            <v>5.641</v>
          </cell>
          <cell r="M90">
            <v>23.055</v>
          </cell>
          <cell r="O90">
            <v>29.582000000000001</v>
          </cell>
          <cell r="P90">
            <v>39.563727369047626</v>
          </cell>
          <cell r="Q90">
            <v>38.94</v>
          </cell>
        </row>
        <row r="91">
          <cell r="H91">
            <v>9.2799999999999994</v>
          </cell>
          <cell r="I91">
            <v>10.55</v>
          </cell>
          <cell r="K91">
            <v>1.788</v>
          </cell>
          <cell r="M91">
            <v>7.585</v>
          </cell>
          <cell r="P91">
            <v>11.50932736904762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18.445</v>
          </cell>
          <cell r="I95">
            <v>21.506</v>
          </cell>
          <cell r="K95">
            <v>2.1240000000000001</v>
          </cell>
          <cell r="M95">
            <v>13.741</v>
          </cell>
          <cell r="P95">
            <v>19.2544</v>
          </cell>
        </row>
        <row r="96">
          <cell r="H96">
            <v>9.0500000000000007</v>
          </cell>
          <cell r="I96">
            <v>6.8130000000000006</v>
          </cell>
          <cell r="K96">
            <v>1.7290000000000001</v>
          </cell>
          <cell r="M96">
            <v>1.7290000000000001</v>
          </cell>
          <cell r="P96">
            <v>8.8000000000000007</v>
          </cell>
        </row>
        <row r="97">
          <cell r="H97">
            <v>860.54999999999984</v>
          </cell>
          <cell r="I97">
            <v>840.37199999999996</v>
          </cell>
          <cell r="K97">
            <v>223.59400000000002</v>
          </cell>
          <cell r="M97">
            <v>494.09700000000004</v>
          </cell>
          <cell r="O97">
            <v>624.00299999999993</v>
          </cell>
          <cell r="P97">
            <v>1139.3681900000001</v>
          </cell>
          <cell r="Q97">
            <v>840.37199999999996</v>
          </cell>
        </row>
        <row r="98">
          <cell r="H98">
            <v>709.13999999999987</v>
          </cell>
          <cell r="I98">
            <v>692.48199999999997</v>
          </cell>
          <cell r="K98">
            <v>213.28700000000001</v>
          </cell>
          <cell r="M98">
            <v>466.92</v>
          </cell>
          <cell r="O98">
            <v>524.11299999999994</v>
          </cell>
          <cell r="P98">
            <v>1078.1836000000001</v>
          </cell>
          <cell r="Q98">
            <v>692.48199999999997</v>
          </cell>
        </row>
        <row r="99">
          <cell r="H99">
            <v>613.33999999999992</v>
          </cell>
          <cell r="I99">
            <v>604.51699999999994</v>
          </cell>
          <cell r="K99">
            <v>197.68700000000001</v>
          </cell>
          <cell r="M99">
            <v>423.36</v>
          </cell>
          <cell r="O99">
            <v>446.86299999999994</v>
          </cell>
          <cell r="P99">
            <v>909.74160000000006</v>
          </cell>
          <cell r="Q99">
            <v>604.51699999999994</v>
          </cell>
        </row>
        <row r="100">
          <cell r="H100">
            <v>361.78</v>
          </cell>
          <cell r="I100">
            <v>359.15699999999998</v>
          </cell>
          <cell r="K100">
            <v>116.884</v>
          </cell>
          <cell r="M100">
            <v>249.96</v>
          </cell>
          <cell r="P100">
            <v>538.596</v>
          </cell>
        </row>
        <row r="101">
          <cell r="H101">
            <v>251.56</v>
          </cell>
          <cell r="I101">
            <v>245.35999999999999</v>
          </cell>
          <cell r="K101">
            <v>80.802999999999997</v>
          </cell>
          <cell r="M101">
            <v>173.4</v>
          </cell>
          <cell r="P101">
            <v>371.1456</v>
          </cell>
        </row>
        <row r="102">
          <cell r="H102">
            <v>0</v>
          </cell>
        </row>
        <row r="103">
          <cell r="H103">
            <v>95.8</v>
          </cell>
          <cell r="I103">
            <v>87.965000000000003</v>
          </cell>
          <cell r="K103">
            <v>15.6</v>
          </cell>
          <cell r="M103">
            <v>43.56</v>
          </cell>
          <cell r="O103">
            <v>77.25</v>
          </cell>
          <cell r="P103">
            <v>168.44200000000001</v>
          </cell>
          <cell r="Q103">
            <v>87.965000000000003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7">
          <cell r="H107">
            <v>50.4</v>
          </cell>
          <cell r="I107">
            <v>41.96</v>
          </cell>
          <cell r="K107">
            <v>15.6</v>
          </cell>
          <cell r="M107">
            <v>31.56</v>
          </cell>
          <cell r="P107">
            <v>81.575999999999993</v>
          </cell>
        </row>
        <row r="108">
          <cell r="H108">
            <v>0</v>
          </cell>
          <cell r="M108">
            <v>12</v>
          </cell>
          <cell r="P108">
            <v>18</v>
          </cell>
        </row>
        <row r="109">
          <cell r="H109">
            <v>0</v>
          </cell>
          <cell r="P109">
            <v>0</v>
          </cell>
        </row>
        <row r="110">
          <cell r="H110">
            <v>45.4</v>
          </cell>
          <cell r="I110">
            <v>46.005000000000003</v>
          </cell>
          <cell r="K110">
            <v>0</v>
          </cell>
          <cell r="M110">
            <v>0</v>
          </cell>
          <cell r="P110">
            <v>68.866</v>
          </cell>
        </row>
        <row r="111">
          <cell r="H111">
            <v>0</v>
          </cell>
          <cell r="I111">
            <v>0</v>
          </cell>
          <cell r="K111">
            <v>0</v>
          </cell>
          <cell r="M111">
            <v>0</v>
          </cell>
          <cell r="P111">
            <v>0</v>
          </cell>
          <cell r="Q111">
            <v>0</v>
          </cell>
        </row>
        <row r="112">
          <cell r="H112">
            <v>0</v>
          </cell>
          <cell r="P112">
            <v>0</v>
          </cell>
        </row>
        <row r="113">
          <cell r="H113">
            <v>0</v>
          </cell>
          <cell r="P113">
            <v>0</v>
          </cell>
        </row>
        <row r="114">
          <cell r="H114">
            <v>0</v>
          </cell>
          <cell r="P114">
            <v>0</v>
          </cell>
        </row>
        <row r="115">
          <cell r="H115">
            <v>136.32999999999998</v>
          </cell>
          <cell r="I115">
            <v>130.32599999999999</v>
          </cell>
          <cell r="K115">
            <v>5.7050000000000001</v>
          </cell>
          <cell r="M115">
            <v>17.114999999999998</v>
          </cell>
          <cell r="O115">
            <v>86.883999999999986</v>
          </cell>
          <cell r="P115">
            <v>34.229999999999997</v>
          </cell>
          <cell r="Q115">
            <v>130.32599999999999</v>
          </cell>
        </row>
        <row r="116">
          <cell r="H116">
            <v>96.1</v>
          </cell>
          <cell r="I116">
            <v>96.096000000000004</v>
          </cell>
          <cell r="K116">
            <v>0</v>
          </cell>
          <cell r="M116">
            <v>0</v>
          </cell>
          <cell r="P116">
            <v>0</v>
          </cell>
        </row>
        <row r="117">
          <cell r="H117">
            <v>96.1</v>
          </cell>
          <cell r="I117">
            <v>96.096000000000004</v>
          </cell>
          <cell r="K117">
            <v>0</v>
          </cell>
          <cell r="M117">
            <v>0</v>
          </cell>
        </row>
        <row r="118">
          <cell r="H118">
            <v>0</v>
          </cell>
          <cell r="K118">
            <v>0</v>
          </cell>
          <cell r="P118">
            <v>0</v>
          </cell>
        </row>
        <row r="119">
          <cell r="H119">
            <v>40.229999999999997</v>
          </cell>
          <cell r="I119">
            <v>34.229999999999997</v>
          </cell>
          <cell r="K119">
            <v>5.7050000000000001</v>
          </cell>
          <cell r="M119">
            <v>17.114999999999998</v>
          </cell>
          <cell r="P119">
            <v>34.229999999999997</v>
          </cell>
        </row>
        <row r="120">
          <cell r="H120">
            <v>40.229999999999997</v>
          </cell>
          <cell r="I120">
            <v>34.229999999999997</v>
          </cell>
          <cell r="K120">
            <v>5.7050000000000001</v>
          </cell>
          <cell r="M120">
            <v>17.114999999999998</v>
          </cell>
          <cell r="P120">
            <v>34.229999999999997</v>
          </cell>
        </row>
        <row r="121">
          <cell r="H121">
            <v>0</v>
          </cell>
          <cell r="P121">
            <v>0</v>
          </cell>
        </row>
        <row r="122">
          <cell r="H122">
            <v>0</v>
          </cell>
          <cell r="P122">
            <v>0</v>
          </cell>
        </row>
        <row r="123">
          <cell r="H123">
            <v>0</v>
          </cell>
          <cell r="P123">
            <v>0</v>
          </cell>
        </row>
        <row r="124">
          <cell r="H124">
            <v>15.08</v>
          </cell>
          <cell r="I124">
            <v>17.564</v>
          </cell>
          <cell r="K124">
            <v>4.6020000000000003</v>
          </cell>
          <cell r="M124">
            <v>10.061999999999999</v>
          </cell>
          <cell r="O124">
            <v>13.006</v>
          </cell>
          <cell r="P124">
            <v>26.954590000000003</v>
          </cell>
          <cell r="Q124">
            <v>17.564</v>
          </cell>
        </row>
        <row r="125">
          <cell r="H125">
            <v>44.230000000000004</v>
          </cell>
          <cell r="I125">
            <v>69.85799999999999</v>
          </cell>
          <cell r="K125">
            <v>11.367000000000001</v>
          </cell>
          <cell r="M125">
            <v>30.085000000000001</v>
          </cell>
          <cell r="O125">
            <v>40.384999999999991</v>
          </cell>
          <cell r="P125">
            <v>62.958388071428573</v>
          </cell>
          <cell r="Q125">
            <v>69.85799999999999</v>
          </cell>
          <cell r="R125">
            <v>0.90123376093544882</v>
          </cell>
        </row>
        <row r="126">
          <cell r="H126">
            <v>0</v>
          </cell>
          <cell r="I126">
            <v>0.16</v>
          </cell>
          <cell r="K126">
            <v>0</v>
          </cell>
          <cell r="M126">
            <v>0</v>
          </cell>
          <cell r="P126">
            <v>0</v>
          </cell>
        </row>
        <row r="127">
          <cell r="H127">
            <v>0</v>
          </cell>
        </row>
        <row r="128">
          <cell r="H128">
            <v>0</v>
          </cell>
          <cell r="I128">
            <v>0.16</v>
          </cell>
        </row>
        <row r="129">
          <cell r="H129">
            <v>0</v>
          </cell>
          <cell r="K129">
            <v>1</v>
          </cell>
        </row>
        <row r="130">
          <cell r="H130">
            <v>0</v>
          </cell>
        </row>
        <row r="131">
          <cell r="H131">
            <v>17.28</v>
          </cell>
          <cell r="I131">
            <v>44.096999999999994</v>
          </cell>
          <cell r="K131">
            <v>3.9670000000000001</v>
          </cell>
          <cell r="M131">
            <v>17.035</v>
          </cell>
          <cell r="P131">
            <v>37.358388071428571</v>
          </cell>
        </row>
        <row r="132">
          <cell r="H132">
            <v>26.95</v>
          </cell>
          <cell r="I132">
            <v>25.600999999999999</v>
          </cell>
          <cell r="K132">
            <v>6.4</v>
          </cell>
          <cell r="M132">
            <v>13.05</v>
          </cell>
          <cell r="P132">
            <v>25.6</v>
          </cell>
        </row>
        <row r="133">
          <cell r="H133">
            <v>0</v>
          </cell>
          <cell r="I133">
            <v>0</v>
          </cell>
          <cell r="K133">
            <v>0</v>
          </cell>
          <cell r="M133">
            <v>0</v>
          </cell>
          <cell r="P133">
            <v>0</v>
          </cell>
        </row>
        <row r="134">
          <cell r="H134">
            <v>0</v>
          </cell>
          <cell r="P134">
            <v>0</v>
          </cell>
        </row>
        <row r="135">
          <cell r="H135">
            <v>0</v>
          </cell>
          <cell r="P135">
            <v>0</v>
          </cell>
        </row>
        <row r="136">
          <cell r="H136">
            <v>0</v>
          </cell>
          <cell r="P136">
            <v>0</v>
          </cell>
        </row>
        <row r="137">
          <cell r="H137">
            <v>0</v>
          </cell>
          <cell r="P137">
            <v>0</v>
          </cell>
        </row>
        <row r="138">
          <cell r="H138">
            <v>0</v>
          </cell>
          <cell r="I138">
            <v>0</v>
          </cell>
          <cell r="K138">
            <v>0</v>
          </cell>
          <cell r="M138">
            <v>0</v>
          </cell>
          <cell r="P138">
            <v>0</v>
          </cell>
        </row>
        <row r="139">
          <cell r="H139">
            <v>0</v>
          </cell>
          <cell r="P139">
            <v>0</v>
          </cell>
        </row>
        <row r="140">
          <cell r="H140">
            <v>0</v>
          </cell>
          <cell r="P140">
            <v>0</v>
          </cell>
        </row>
        <row r="141">
          <cell r="H141">
            <v>0</v>
          </cell>
          <cell r="P141">
            <v>0</v>
          </cell>
        </row>
        <row r="142">
          <cell r="H142">
            <v>0.2</v>
          </cell>
          <cell r="I142">
            <v>0.03</v>
          </cell>
          <cell r="K142">
            <v>0</v>
          </cell>
          <cell r="M142">
            <v>0</v>
          </cell>
          <cell r="O142">
            <v>0</v>
          </cell>
          <cell r="P142">
            <v>0.03</v>
          </cell>
          <cell r="Q142">
            <v>0.03</v>
          </cell>
        </row>
        <row r="143">
          <cell r="H143">
            <v>0</v>
          </cell>
          <cell r="I143">
            <v>0</v>
          </cell>
          <cell r="K143">
            <v>0</v>
          </cell>
          <cell r="M143">
            <v>0</v>
          </cell>
        </row>
        <row r="144">
          <cell r="H144">
            <v>0</v>
          </cell>
          <cell r="I144">
            <v>0</v>
          </cell>
          <cell r="K144">
            <v>0</v>
          </cell>
          <cell r="M144">
            <v>0</v>
          </cell>
        </row>
        <row r="145">
          <cell r="H145">
            <v>0</v>
          </cell>
          <cell r="I145">
            <v>0</v>
          </cell>
          <cell r="K145">
            <v>0</v>
          </cell>
          <cell r="M145">
            <v>0</v>
          </cell>
        </row>
        <row r="146">
          <cell r="H146">
            <v>0</v>
          </cell>
          <cell r="I146">
            <v>0</v>
          </cell>
          <cell r="K146">
            <v>0</v>
          </cell>
          <cell r="M146">
            <v>0</v>
          </cell>
        </row>
        <row r="147">
          <cell r="H147">
            <v>0</v>
          </cell>
          <cell r="I147">
            <v>0</v>
          </cell>
          <cell r="K147">
            <v>0</v>
          </cell>
          <cell r="M147">
            <v>0</v>
          </cell>
        </row>
        <row r="148">
          <cell r="H148">
            <v>0</v>
          </cell>
          <cell r="I148">
            <v>0</v>
          </cell>
          <cell r="K148">
            <v>0</v>
          </cell>
          <cell r="M148">
            <v>0</v>
          </cell>
        </row>
        <row r="149">
          <cell r="H149">
            <v>0.2</v>
          </cell>
          <cell r="I149">
            <v>0.03</v>
          </cell>
          <cell r="K149">
            <v>0</v>
          </cell>
          <cell r="M149">
            <v>0</v>
          </cell>
          <cell r="P149">
            <v>0.03</v>
          </cell>
        </row>
        <row r="150">
          <cell r="H150">
            <v>193.1550000000002</v>
          </cell>
          <cell r="I150">
            <v>425.79400000000032</v>
          </cell>
          <cell r="K150">
            <v>-124.05900000000008</v>
          </cell>
          <cell r="M150">
            <v>441.26820000000021</v>
          </cell>
          <cell r="P150">
            <v>110.41746581552798</v>
          </cell>
        </row>
        <row r="151">
          <cell r="H151">
            <v>0</v>
          </cell>
          <cell r="P151">
            <v>0</v>
          </cell>
        </row>
        <row r="152">
          <cell r="H152">
            <v>0</v>
          </cell>
          <cell r="P152">
            <v>0</v>
          </cell>
        </row>
        <row r="153">
          <cell r="H153">
            <v>30.904800000000034</v>
          </cell>
          <cell r="I153">
            <v>62.79</v>
          </cell>
          <cell r="K153">
            <v>-19.849440000000012</v>
          </cell>
          <cell r="M153">
            <v>70.05</v>
          </cell>
          <cell r="O153">
            <v>63.784640000000003</v>
          </cell>
          <cell r="P153">
            <v>17.666794530484477</v>
          </cell>
          <cell r="Q153">
            <v>69.73599999999999</v>
          </cell>
        </row>
        <row r="154">
          <cell r="H154">
            <v>0</v>
          </cell>
          <cell r="P154">
            <v>0</v>
          </cell>
        </row>
        <row r="155">
          <cell r="H155">
            <v>1984.86</v>
          </cell>
          <cell r="I155">
            <v>2245.933</v>
          </cell>
          <cell r="K155">
            <v>381.25299999999999</v>
          </cell>
          <cell r="M155">
            <v>1582.8520000000001</v>
          </cell>
          <cell r="P155">
            <v>2464.4573324307044</v>
          </cell>
        </row>
        <row r="156">
          <cell r="H156">
            <v>0</v>
          </cell>
          <cell r="P156">
            <v>0</v>
          </cell>
        </row>
        <row r="157">
          <cell r="H157">
            <v>0</v>
          </cell>
          <cell r="P157">
            <v>0</v>
          </cell>
        </row>
        <row r="158">
          <cell r="H158">
            <v>1791.5449999999996</v>
          </cell>
          <cell r="I158">
            <v>1820.1159999999998</v>
          </cell>
          <cell r="K158">
            <v>213.28700000000001</v>
          </cell>
          <cell r="M158">
            <v>466.92</v>
          </cell>
          <cell r="P158">
            <v>2354.1098666151761</v>
          </cell>
        </row>
        <row r="160">
          <cell r="H160">
            <v>709.13999999999987</v>
          </cell>
          <cell r="I160">
            <v>692.48199999999997</v>
          </cell>
          <cell r="K160">
            <v>213.28700000000001</v>
          </cell>
          <cell r="M160">
            <v>466.92</v>
          </cell>
          <cell r="P160">
            <v>1078.1836000000001</v>
          </cell>
        </row>
        <row r="162">
          <cell r="H162">
            <v>0</v>
          </cell>
          <cell r="I162">
            <v>0</v>
          </cell>
          <cell r="P162">
            <v>0</v>
          </cell>
        </row>
        <row r="164">
          <cell r="H164">
            <v>10</v>
          </cell>
          <cell r="I164">
            <v>10</v>
          </cell>
          <cell r="K164">
            <v>10</v>
          </cell>
          <cell r="M164">
            <v>10</v>
          </cell>
          <cell r="P164">
            <v>9</v>
          </cell>
        </row>
        <row r="165">
          <cell r="H165">
            <v>10</v>
          </cell>
          <cell r="I165">
            <v>10</v>
          </cell>
          <cell r="K165">
            <v>10</v>
          </cell>
          <cell r="M165">
            <v>10</v>
          </cell>
          <cell r="P165">
            <v>9</v>
          </cell>
        </row>
        <row r="166">
          <cell r="H166">
            <v>5909.4999999999991</v>
          </cell>
          <cell r="I166">
            <v>5770.6833333333334</v>
          </cell>
          <cell r="K166">
            <v>7109.5666666666666</v>
          </cell>
          <cell r="M166">
            <v>7782</v>
          </cell>
          <cell r="P166">
            <v>9983.1814814814825</v>
          </cell>
        </row>
        <row r="167">
          <cell r="H167">
            <v>5909.4999999999991</v>
          </cell>
          <cell r="I167">
            <v>5770.6833333333334</v>
          </cell>
          <cell r="K167">
            <v>7109.5666666666666</v>
          </cell>
          <cell r="M167">
            <v>7782</v>
          </cell>
          <cell r="P167">
            <v>9983.1814814814825</v>
          </cell>
        </row>
        <row r="169">
          <cell r="H169">
            <v>198.48599999999999</v>
          </cell>
          <cell r="I169">
            <v>224.5933</v>
          </cell>
          <cell r="K169">
            <v>38.125299999999996</v>
          </cell>
          <cell r="M169">
            <v>158.2852</v>
          </cell>
          <cell r="P169">
            <v>273.82859249230046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7"/>
  <sheetViews>
    <sheetView tabSelected="1" topLeftCell="A97" workbookViewId="0">
      <selection activeCell="Q10" sqref="Q10"/>
    </sheetView>
  </sheetViews>
  <sheetFormatPr defaultRowHeight="15" x14ac:dyDescent="0.25"/>
  <cols>
    <col min="1" max="1" width="5.28515625" customWidth="1"/>
    <col min="2" max="2" width="6.5703125" customWidth="1"/>
    <col min="3" max="4" width="7.140625" customWidth="1"/>
    <col min="5" max="5" width="73.5703125" customWidth="1"/>
    <col min="7" max="7" width="14.140625" customWidth="1"/>
    <col min="8" max="8" width="10.85546875" customWidth="1"/>
    <col min="9" max="9" width="16.7109375" customWidth="1"/>
    <col min="11" max="12" width="9.5703125" bestFit="1" customWidth="1"/>
    <col min="13" max="13" width="14.85546875" bestFit="1" customWidth="1"/>
    <col min="14" max="14" width="9.28515625" customWidth="1"/>
    <col min="15" max="15" width="8.5703125" customWidth="1"/>
    <col min="16" max="16" width="10.85546875" customWidth="1"/>
    <col min="17" max="17" width="9.5703125" bestFit="1" customWidth="1"/>
    <col min="18" max="18" width="11.140625" customWidth="1"/>
    <col min="19" max="19" width="9.5703125" bestFit="1" customWidth="1"/>
    <col min="257" max="257" width="5.28515625" customWidth="1"/>
    <col min="258" max="258" width="6.5703125" customWidth="1"/>
    <col min="259" max="260" width="7.140625" customWidth="1"/>
    <col min="261" max="261" width="73.5703125" customWidth="1"/>
    <col min="263" max="263" width="4.28515625" customWidth="1"/>
    <col min="264" max="264" width="10.85546875" customWidth="1"/>
    <col min="265" max="265" width="16.7109375" customWidth="1"/>
    <col min="267" max="268" width="9.5703125" bestFit="1" customWidth="1"/>
    <col min="269" max="269" width="14.85546875" bestFit="1" customWidth="1"/>
    <col min="270" max="270" width="9.28515625" customWidth="1"/>
    <col min="271" max="271" width="8.5703125" customWidth="1"/>
    <col min="272" max="272" width="10.85546875" customWidth="1"/>
    <col min="273" max="273" width="9.5703125" bestFit="1" customWidth="1"/>
    <col min="274" max="274" width="11.140625" customWidth="1"/>
    <col min="275" max="275" width="9.5703125" bestFit="1" customWidth="1"/>
    <col min="513" max="513" width="5.28515625" customWidth="1"/>
    <col min="514" max="514" width="6.5703125" customWidth="1"/>
    <col min="515" max="516" width="7.140625" customWidth="1"/>
    <col min="517" max="517" width="73.5703125" customWidth="1"/>
    <col min="519" max="519" width="4.28515625" customWidth="1"/>
    <col min="520" max="520" width="10.85546875" customWidth="1"/>
    <col min="521" max="521" width="16.7109375" customWidth="1"/>
    <col min="523" max="524" width="9.5703125" bestFit="1" customWidth="1"/>
    <col min="525" max="525" width="14.85546875" bestFit="1" customWidth="1"/>
    <col min="526" max="526" width="9.28515625" customWidth="1"/>
    <col min="527" max="527" width="8.5703125" customWidth="1"/>
    <col min="528" max="528" width="10.85546875" customWidth="1"/>
    <col min="529" max="529" width="9.5703125" bestFit="1" customWidth="1"/>
    <col min="530" max="530" width="11.140625" customWidth="1"/>
    <col min="531" max="531" width="9.5703125" bestFit="1" customWidth="1"/>
    <col min="769" max="769" width="5.28515625" customWidth="1"/>
    <col min="770" max="770" width="6.5703125" customWidth="1"/>
    <col min="771" max="772" width="7.140625" customWidth="1"/>
    <col min="773" max="773" width="73.5703125" customWidth="1"/>
    <col min="775" max="775" width="4.28515625" customWidth="1"/>
    <col min="776" max="776" width="10.85546875" customWidth="1"/>
    <col min="777" max="777" width="16.7109375" customWidth="1"/>
    <col min="779" max="780" width="9.5703125" bestFit="1" customWidth="1"/>
    <col min="781" max="781" width="14.85546875" bestFit="1" customWidth="1"/>
    <col min="782" max="782" width="9.28515625" customWidth="1"/>
    <col min="783" max="783" width="8.5703125" customWidth="1"/>
    <col min="784" max="784" width="10.85546875" customWidth="1"/>
    <col min="785" max="785" width="9.5703125" bestFit="1" customWidth="1"/>
    <col min="786" max="786" width="11.140625" customWidth="1"/>
    <col min="787" max="787" width="9.5703125" bestFit="1" customWidth="1"/>
    <col min="1025" max="1025" width="5.28515625" customWidth="1"/>
    <col min="1026" max="1026" width="6.5703125" customWidth="1"/>
    <col min="1027" max="1028" width="7.140625" customWidth="1"/>
    <col min="1029" max="1029" width="73.5703125" customWidth="1"/>
    <col min="1031" max="1031" width="4.28515625" customWidth="1"/>
    <col min="1032" max="1032" width="10.85546875" customWidth="1"/>
    <col min="1033" max="1033" width="16.7109375" customWidth="1"/>
    <col min="1035" max="1036" width="9.5703125" bestFit="1" customWidth="1"/>
    <col min="1037" max="1037" width="14.85546875" bestFit="1" customWidth="1"/>
    <col min="1038" max="1038" width="9.28515625" customWidth="1"/>
    <col min="1039" max="1039" width="8.5703125" customWidth="1"/>
    <col min="1040" max="1040" width="10.85546875" customWidth="1"/>
    <col min="1041" max="1041" width="9.5703125" bestFit="1" customWidth="1"/>
    <col min="1042" max="1042" width="11.140625" customWidth="1"/>
    <col min="1043" max="1043" width="9.5703125" bestFit="1" customWidth="1"/>
    <col min="1281" max="1281" width="5.28515625" customWidth="1"/>
    <col min="1282" max="1282" width="6.5703125" customWidth="1"/>
    <col min="1283" max="1284" width="7.140625" customWidth="1"/>
    <col min="1285" max="1285" width="73.5703125" customWidth="1"/>
    <col min="1287" max="1287" width="4.28515625" customWidth="1"/>
    <col min="1288" max="1288" width="10.85546875" customWidth="1"/>
    <col min="1289" max="1289" width="16.7109375" customWidth="1"/>
    <col min="1291" max="1292" width="9.5703125" bestFit="1" customWidth="1"/>
    <col min="1293" max="1293" width="14.85546875" bestFit="1" customWidth="1"/>
    <col min="1294" max="1294" width="9.28515625" customWidth="1"/>
    <col min="1295" max="1295" width="8.5703125" customWidth="1"/>
    <col min="1296" max="1296" width="10.85546875" customWidth="1"/>
    <col min="1297" max="1297" width="9.5703125" bestFit="1" customWidth="1"/>
    <col min="1298" max="1298" width="11.140625" customWidth="1"/>
    <col min="1299" max="1299" width="9.5703125" bestFit="1" customWidth="1"/>
    <col min="1537" max="1537" width="5.28515625" customWidth="1"/>
    <col min="1538" max="1538" width="6.5703125" customWidth="1"/>
    <col min="1539" max="1540" width="7.140625" customWidth="1"/>
    <col min="1541" max="1541" width="73.5703125" customWidth="1"/>
    <col min="1543" max="1543" width="4.28515625" customWidth="1"/>
    <col min="1544" max="1544" width="10.85546875" customWidth="1"/>
    <col min="1545" max="1545" width="16.7109375" customWidth="1"/>
    <col min="1547" max="1548" width="9.5703125" bestFit="1" customWidth="1"/>
    <col min="1549" max="1549" width="14.85546875" bestFit="1" customWidth="1"/>
    <col min="1550" max="1550" width="9.28515625" customWidth="1"/>
    <col min="1551" max="1551" width="8.5703125" customWidth="1"/>
    <col min="1552" max="1552" width="10.85546875" customWidth="1"/>
    <col min="1553" max="1553" width="9.5703125" bestFit="1" customWidth="1"/>
    <col min="1554" max="1554" width="11.140625" customWidth="1"/>
    <col min="1555" max="1555" width="9.5703125" bestFit="1" customWidth="1"/>
    <col min="1793" max="1793" width="5.28515625" customWidth="1"/>
    <col min="1794" max="1794" width="6.5703125" customWidth="1"/>
    <col min="1795" max="1796" width="7.140625" customWidth="1"/>
    <col min="1797" max="1797" width="73.5703125" customWidth="1"/>
    <col min="1799" max="1799" width="4.28515625" customWidth="1"/>
    <col min="1800" max="1800" width="10.85546875" customWidth="1"/>
    <col min="1801" max="1801" width="16.7109375" customWidth="1"/>
    <col min="1803" max="1804" width="9.5703125" bestFit="1" customWidth="1"/>
    <col min="1805" max="1805" width="14.85546875" bestFit="1" customWidth="1"/>
    <col min="1806" max="1806" width="9.28515625" customWidth="1"/>
    <col min="1807" max="1807" width="8.5703125" customWidth="1"/>
    <col min="1808" max="1808" width="10.85546875" customWidth="1"/>
    <col min="1809" max="1809" width="9.5703125" bestFit="1" customWidth="1"/>
    <col min="1810" max="1810" width="11.140625" customWidth="1"/>
    <col min="1811" max="1811" width="9.5703125" bestFit="1" customWidth="1"/>
    <col min="2049" max="2049" width="5.28515625" customWidth="1"/>
    <col min="2050" max="2050" width="6.5703125" customWidth="1"/>
    <col min="2051" max="2052" width="7.140625" customWidth="1"/>
    <col min="2053" max="2053" width="73.5703125" customWidth="1"/>
    <col min="2055" max="2055" width="4.28515625" customWidth="1"/>
    <col min="2056" max="2056" width="10.85546875" customWidth="1"/>
    <col min="2057" max="2057" width="16.7109375" customWidth="1"/>
    <col min="2059" max="2060" width="9.5703125" bestFit="1" customWidth="1"/>
    <col min="2061" max="2061" width="14.85546875" bestFit="1" customWidth="1"/>
    <col min="2062" max="2062" width="9.28515625" customWidth="1"/>
    <col min="2063" max="2063" width="8.5703125" customWidth="1"/>
    <col min="2064" max="2064" width="10.85546875" customWidth="1"/>
    <col min="2065" max="2065" width="9.5703125" bestFit="1" customWidth="1"/>
    <col min="2066" max="2066" width="11.140625" customWidth="1"/>
    <col min="2067" max="2067" width="9.5703125" bestFit="1" customWidth="1"/>
    <col min="2305" max="2305" width="5.28515625" customWidth="1"/>
    <col min="2306" max="2306" width="6.5703125" customWidth="1"/>
    <col min="2307" max="2308" width="7.140625" customWidth="1"/>
    <col min="2309" max="2309" width="73.5703125" customWidth="1"/>
    <col min="2311" max="2311" width="4.28515625" customWidth="1"/>
    <col min="2312" max="2312" width="10.85546875" customWidth="1"/>
    <col min="2313" max="2313" width="16.7109375" customWidth="1"/>
    <col min="2315" max="2316" width="9.5703125" bestFit="1" customWidth="1"/>
    <col min="2317" max="2317" width="14.85546875" bestFit="1" customWidth="1"/>
    <col min="2318" max="2318" width="9.28515625" customWidth="1"/>
    <col min="2319" max="2319" width="8.5703125" customWidth="1"/>
    <col min="2320" max="2320" width="10.85546875" customWidth="1"/>
    <col min="2321" max="2321" width="9.5703125" bestFit="1" customWidth="1"/>
    <col min="2322" max="2322" width="11.140625" customWidth="1"/>
    <col min="2323" max="2323" width="9.5703125" bestFit="1" customWidth="1"/>
    <col min="2561" max="2561" width="5.28515625" customWidth="1"/>
    <col min="2562" max="2562" width="6.5703125" customWidth="1"/>
    <col min="2563" max="2564" width="7.140625" customWidth="1"/>
    <col min="2565" max="2565" width="73.5703125" customWidth="1"/>
    <col min="2567" max="2567" width="4.28515625" customWidth="1"/>
    <col min="2568" max="2568" width="10.85546875" customWidth="1"/>
    <col min="2569" max="2569" width="16.7109375" customWidth="1"/>
    <col min="2571" max="2572" width="9.5703125" bestFit="1" customWidth="1"/>
    <col min="2573" max="2573" width="14.85546875" bestFit="1" customWidth="1"/>
    <col min="2574" max="2574" width="9.28515625" customWidth="1"/>
    <col min="2575" max="2575" width="8.5703125" customWidth="1"/>
    <col min="2576" max="2576" width="10.85546875" customWidth="1"/>
    <col min="2577" max="2577" width="9.5703125" bestFit="1" customWidth="1"/>
    <col min="2578" max="2578" width="11.140625" customWidth="1"/>
    <col min="2579" max="2579" width="9.5703125" bestFit="1" customWidth="1"/>
    <col min="2817" max="2817" width="5.28515625" customWidth="1"/>
    <col min="2818" max="2818" width="6.5703125" customWidth="1"/>
    <col min="2819" max="2820" width="7.140625" customWidth="1"/>
    <col min="2821" max="2821" width="73.5703125" customWidth="1"/>
    <col min="2823" max="2823" width="4.28515625" customWidth="1"/>
    <col min="2824" max="2824" width="10.85546875" customWidth="1"/>
    <col min="2825" max="2825" width="16.7109375" customWidth="1"/>
    <col min="2827" max="2828" width="9.5703125" bestFit="1" customWidth="1"/>
    <col min="2829" max="2829" width="14.85546875" bestFit="1" customWidth="1"/>
    <col min="2830" max="2830" width="9.28515625" customWidth="1"/>
    <col min="2831" max="2831" width="8.5703125" customWidth="1"/>
    <col min="2832" max="2832" width="10.85546875" customWidth="1"/>
    <col min="2833" max="2833" width="9.5703125" bestFit="1" customWidth="1"/>
    <col min="2834" max="2834" width="11.140625" customWidth="1"/>
    <col min="2835" max="2835" width="9.5703125" bestFit="1" customWidth="1"/>
    <col min="3073" max="3073" width="5.28515625" customWidth="1"/>
    <col min="3074" max="3074" width="6.5703125" customWidth="1"/>
    <col min="3075" max="3076" width="7.140625" customWidth="1"/>
    <col min="3077" max="3077" width="73.5703125" customWidth="1"/>
    <col min="3079" max="3079" width="4.28515625" customWidth="1"/>
    <col min="3080" max="3080" width="10.85546875" customWidth="1"/>
    <col min="3081" max="3081" width="16.7109375" customWidth="1"/>
    <col min="3083" max="3084" width="9.5703125" bestFit="1" customWidth="1"/>
    <col min="3085" max="3085" width="14.85546875" bestFit="1" customWidth="1"/>
    <col min="3086" max="3086" width="9.28515625" customWidth="1"/>
    <col min="3087" max="3087" width="8.5703125" customWidth="1"/>
    <col min="3088" max="3088" width="10.85546875" customWidth="1"/>
    <col min="3089" max="3089" width="9.5703125" bestFit="1" customWidth="1"/>
    <col min="3090" max="3090" width="11.140625" customWidth="1"/>
    <col min="3091" max="3091" width="9.5703125" bestFit="1" customWidth="1"/>
    <col min="3329" max="3329" width="5.28515625" customWidth="1"/>
    <col min="3330" max="3330" width="6.5703125" customWidth="1"/>
    <col min="3331" max="3332" width="7.140625" customWidth="1"/>
    <col min="3333" max="3333" width="73.5703125" customWidth="1"/>
    <col min="3335" max="3335" width="4.28515625" customWidth="1"/>
    <col min="3336" max="3336" width="10.85546875" customWidth="1"/>
    <col min="3337" max="3337" width="16.7109375" customWidth="1"/>
    <col min="3339" max="3340" width="9.5703125" bestFit="1" customWidth="1"/>
    <col min="3341" max="3341" width="14.85546875" bestFit="1" customWidth="1"/>
    <col min="3342" max="3342" width="9.28515625" customWidth="1"/>
    <col min="3343" max="3343" width="8.5703125" customWidth="1"/>
    <col min="3344" max="3344" width="10.85546875" customWidth="1"/>
    <col min="3345" max="3345" width="9.5703125" bestFit="1" customWidth="1"/>
    <col min="3346" max="3346" width="11.140625" customWidth="1"/>
    <col min="3347" max="3347" width="9.5703125" bestFit="1" customWidth="1"/>
    <col min="3585" max="3585" width="5.28515625" customWidth="1"/>
    <col min="3586" max="3586" width="6.5703125" customWidth="1"/>
    <col min="3587" max="3588" width="7.140625" customWidth="1"/>
    <col min="3589" max="3589" width="73.5703125" customWidth="1"/>
    <col min="3591" max="3591" width="4.28515625" customWidth="1"/>
    <col min="3592" max="3592" width="10.85546875" customWidth="1"/>
    <col min="3593" max="3593" width="16.7109375" customWidth="1"/>
    <col min="3595" max="3596" width="9.5703125" bestFit="1" customWidth="1"/>
    <col min="3597" max="3597" width="14.85546875" bestFit="1" customWidth="1"/>
    <col min="3598" max="3598" width="9.28515625" customWidth="1"/>
    <col min="3599" max="3599" width="8.5703125" customWidth="1"/>
    <col min="3600" max="3600" width="10.85546875" customWidth="1"/>
    <col min="3601" max="3601" width="9.5703125" bestFit="1" customWidth="1"/>
    <col min="3602" max="3602" width="11.140625" customWidth="1"/>
    <col min="3603" max="3603" width="9.5703125" bestFit="1" customWidth="1"/>
    <col min="3841" max="3841" width="5.28515625" customWidth="1"/>
    <col min="3842" max="3842" width="6.5703125" customWidth="1"/>
    <col min="3843" max="3844" width="7.140625" customWidth="1"/>
    <col min="3845" max="3845" width="73.5703125" customWidth="1"/>
    <col min="3847" max="3847" width="4.28515625" customWidth="1"/>
    <col min="3848" max="3848" width="10.85546875" customWidth="1"/>
    <col min="3849" max="3849" width="16.7109375" customWidth="1"/>
    <col min="3851" max="3852" width="9.5703125" bestFit="1" customWidth="1"/>
    <col min="3853" max="3853" width="14.85546875" bestFit="1" customWidth="1"/>
    <col min="3854" max="3854" width="9.28515625" customWidth="1"/>
    <col min="3855" max="3855" width="8.5703125" customWidth="1"/>
    <col min="3856" max="3856" width="10.85546875" customWidth="1"/>
    <col min="3857" max="3857" width="9.5703125" bestFit="1" customWidth="1"/>
    <col min="3858" max="3858" width="11.140625" customWidth="1"/>
    <col min="3859" max="3859" width="9.5703125" bestFit="1" customWidth="1"/>
    <col min="4097" max="4097" width="5.28515625" customWidth="1"/>
    <col min="4098" max="4098" width="6.5703125" customWidth="1"/>
    <col min="4099" max="4100" width="7.140625" customWidth="1"/>
    <col min="4101" max="4101" width="73.5703125" customWidth="1"/>
    <col min="4103" max="4103" width="4.28515625" customWidth="1"/>
    <col min="4104" max="4104" width="10.85546875" customWidth="1"/>
    <col min="4105" max="4105" width="16.7109375" customWidth="1"/>
    <col min="4107" max="4108" width="9.5703125" bestFit="1" customWidth="1"/>
    <col min="4109" max="4109" width="14.85546875" bestFit="1" customWidth="1"/>
    <col min="4110" max="4110" width="9.28515625" customWidth="1"/>
    <col min="4111" max="4111" width="8.5703125" customWidth="1"/>
    <col min="4112" max="4112" width="10.85546875" customWidth="1"/>
    <col min="4113" max="4113" width="9.5703125" bestFit="1" customWidth="1"/>
    <col min="4114" max="4114" width="11.140625" customWidth="1"/>
    <col min="4115" max="4115" width="9.5703125" bestFit="1" customWidth="1"/>
    <col min="4353" max="4353" width="5.28515625" customWidth="1"/>
    <col min="4354" max="4354" width="6.5703125" customWidth="1"/>
    <col min="4355" max="4356" width="7.140625" customWidth="1"/>
    <col min="4357" max="4357" width="73.5703125" customWidth="1"/>
    <col min="4359" max="4359" width="4.28515625" customWidth="1"/>
    <col min="4360" max="4360" width="10.85546875" customWidth="1"/>
    <col min="4361" max="4361" width="16.7109375" customWidth="1"/>
    <col min="4363" max="4364" width="9.5703125" bestFit="1" customWidth="1"/>
    <col min="4365" max="4365" width="14.85546875" bestFit="1" customWidth="1"/>
    <col min="4366" max="4366" width="9.28515625" customWidth="1"/>
    <col min="4367" max="4367" width="8.5703125" customWidth="1"/>
    <col min="4368" max="4368" width="10.85546875" customWidth="1"/>
    <col min="4369" max="4369" width="9.5703125" bestFit="1" customWidth="1"/>
    <col min="4370" max="4370" width="11.140625" customWidth="1"/>
    <col min="4371" max="4371" width="9.5703125" bestFit="1" customWidth="1"/>
    <col min="4609" max="4609" width="5.28515625" customWidth="1"/>
    <col min="4610" max="4610" width="6.5703125" customWidth="1"/>
    <col min="4611" max="4612" width="7.140625" customWidth="1"/>
    <col min="4613" max="4613" width="73.5703125" customWidth="1"/>
    <col min="4615" max="4615" width="4.28515625" customWidth="1"/>
    <col min="4616" max="4616" width="10.85546875" customWidth="1"/>
    <col min="4617" max="4617" width="16.7109375" customWidth="1"/>
    <col min="4619" max="4620" width="9.5703125" bestFit="1" customWidth="1"/>
    <col min="4621" max="4621" width="14.85546875" bestFit="1" customWidth="1"/>
    <col min="4622" max="4622" width="9.28515625" customWidth="1"/>
    <col min="4623" max="4623" width="8.5703125" customWidth="1"/>
    <col min="4624" max="4624" width="10.85546875" customWidth="1"/>
    <col min="4625" max="4625" width="9.5703125" bestFit="1" customWidth="1"/>
    <col min="4626" max="4626" width="11.140625" customWidth="1"/>
    <col min="4627" max="4627" width="9.5703125" bestFit="1" customWidth="1"/>
    <col min="4865" max="4865" width="5.28515625" customWidth="1"/>
    <col min="4866" max="4866" width="6.5703125" customWidth="1"/>
    <col min="4867" max="4868" width="7.140625" customWidth="1"/>
    <col min="4869" max="4869" width="73.5703125" customWidth="1"/>
    <col min="4871" max="4871" width="4.28515625" customWidth="1"/>
    <col min="4872" max="4872" width="10.85546875" customWidth="1"/>
    <col min="4873" max="4873" width="16.7109375" customWidth="1"/>
    <col min="4875" max="4876" width="9.5703125" bestFit="1" customWidth="1"/>
    <col min="4877" max="4877" width="14.85546875" bestFit="1" customWidth="1"/>
    <col min="4878" max="4878" width="9.28515625" customWidth="1"/>
    <col min="4879" max="4879" width="8.5703125" customWidth="1"/>
    <col min="4880" max="4880" width="10.85546875" customWidth="1"/>
    <col min="4881" max="4881" width="9.5703125" bestFit="1" customWidth="1"/>
    <col min="4882" max="4882" width="11.140625" customWidth="1"/>
    <col min="4883" max="4883" width="9.5703125" bestFit="1" customWidth="1"/>
    <col min="5121" max="5121" width="5.28515625" customWidth="1"/>
    <col min="5122" max="5122" width="6.5703125" customWidth="1"/>
    <col min="5123" max="5124" width="7.140625" customWidth="1"/>
    <col min="5125" max="5125" width="73.5703125" customWidth="1"/>
    <col min="5127" max="5127" width="4.28515625" customWidth="1"/>
    <col min="5128" max="5128" width="10.85546875" customWidth="1"/>
    <col min="5129" max="5129" width="16.7109375" customWidth="1"/>
    <col min="5131" max="5132" width="9.5703125" bestFit="1" customWidth="1"/>
    <col min="5133" max="5133" width="14.85546875" bestFit="1" customWidth="1"/>
    <col min="5134" max="5134" width="9.28515625" customWidth="1"/>
    <col min="5135" max="5135" width="8.5703125" customWidth="1"/>
    <col min="5136" max="5136" width="10.85546875" customWidth="1"/>
    <col min="5137" max="5137" width="9.5703125" bestFit="1" customWidth="1"/>
    <col min="5138" max="5138" width="11.140625" customWidth="1"/>
    <col min="5139" max="5139" width="9.5703125" bestFit="1" customWidth="1"/>
    <col min="5377" max="5377" width="5.28515625" customWidth="1"/>
    <col min="5378" max="5378" width="6.5703125" customWidth="1"/>
    <col min="5379" max="5380" width="7.140625" customWidth="1"/>
    <col min="5381" max="5381" width="73.5703125" customWidth="1"/>
    <col min="5383" max="5383" width="4.28515625" customWidth="1"/>
    <col min="5384" max="5384" width="10.85546875" customWidth="1"/>
    <col min="5385" max="5385" width="16.7109375" customWidth="1"/>
    <col min="5387" max="5388" width="9.5703125" bestFit="1" customWidth="1"/>
    <col min="5389" max="5389" width="14.85546875" bestFit="1" customWidth="1"/>
    <col min="5390" max="5390" width="9.28515625" customWidth="1"/>
    <col min="5391" max="5391" width="8.5703125" customWidth="1"/>
    <col min="5392" max="5392" width="10.85546875" customWidth="1"/>
    <col min="5393" max="5393" width="9.5703125" bestFit="1" customWidth="1"/>
    <col min="5394" max="5394" width="11.140625" customWidth="1"/>
    <col min="5395" max="5395" width="9.5703125" bestFit="1" customWidth="1"/>
    <col min="5633" max="5633" width="5.28515625" customWidth="1"/>
    <col min="5634" max="5634" width="6.5703125" customWidth="1"/>
    <col min="5635" max="5636" width="7.140625" customWidth="1"/>
    <col min="5637" max="5637" width="73.5703125" customWidth="1"/>
    <col min="5639" max="5639" width="4.28515625" customWidth="1"/>
    <col min="5640" max="5640" width="10.85546875" customWidth="1"/>
    <col min="5641" max="5641" width="16.7109375" customWidth="1"/>
    <col min="5643" max="5644" width="9.5703125" bestFit="1" customWidth="1"/>
    <col min="5645" max="5645" width="14.85546875" bestFit="1" customWidth="1"/>
    <col min="5646" max="5646" width="9.28515625" customWidth="1"/>
    <col min="5647" max="5647" width="8.5703125" customWidth="1"/>
    <col min="5648" max="5648" width="10.85546875" customWidth="1"/>
    <col min="5649" max="5649" width="9.5703125" bestFit="1" customWidth="1"/>
    <col min="5650" max="5650" width="11.140625" customWidth="1"/>
    <col min="5651" max="5651" width="9.5703125" bestFit="1" customWidth="1"/>
    <col min="5889" max="5889" width="5.28515625" customWidth="1"/>
    <col min="5890" max="5890" width="6.5703125" customWidth="1"/>
    <col min="5891" max="5892" width="7.140625" customWidth="1"/>
    <col min="5893" max="5893" width="73.5703125" customWidth="1"/>
    <col min="5895" max="5895" width="4.28515625" customWidth="1"/>
    <col min="5896" max="5896" width="10.85546875" customWidth="1"/>
    <col min="5897" max="5897" width="16.7109375" customWidth="1"/>
    <col min="5899" max="5900" width="9.5703125" bestFit="1" customWidth="1"/>
    <col min="5901" max="5901" width="14.85546875" bestFit="1" customWidth="1"/>
    <col min="5902" max="5902" width="9.28515625" customWidth="1"/>
    <col min="5903" max="5903" width="8.5703125" customWidth="1"/>
    <col min="5904" max="5904" width="10.85546875" customWidth="1"/>
    <col min="5905" max="5905" width="9.5703125" bestFit="1" customWidth="1"/>
    <col min="5906" max="5906" width="11.140625" customWidth="1"/>
    <col min="5907" max="5907" width="9.5703125" bestFit="1" customWidth="1"/>
    <col min="6145" max="6145" width="5.28515625" customWidth="1"/>
    <col min="6146" max="6146" width="6.5703125" customWidth="1"/>
    <col min="6147" max="6148" width="7.140625" customWidth="1"/>
    <col min="6149" max="6149" width="73.5703125" customWidth="1"/>
    <col min="6151" max="6151" width="4.28515625" customWidth="1"/>
    <col min="6152" max="6152" width="10.85546875" customWidth="1"/>
    <col min="6153" max="6153" width="16.7109375" customWidth="1"/>
    <col min="6155" max="6156" width="9.5703125" bestFit="1" customWidth="1"/>
    <col min="6157" max="6157" width="14.85546875" bestFit="1" customWidth="1"/>
    <col min="6158" max="6158" width="9.28515625" customWidth="1"/>
    <col min="6159" max="6159" width="8.5703125" customWidth="1"/>
    <col min="6160" max="6160" width="10.85546875" customWidth="1"/>
    <col min="6161" max="6161" width="9.5703125" bestFit="1" customWidth="1"/>
    <col min="6162" max="6162" width="11.140625" customWidth="1"/>
    <col min="6163" max="6163" width="9.5703125" bestFit="1" customWidth="1"/>
    <col min="6401" max="6401" width="5.28515625" customWidth="1"/>
    <col min="6402" max="6402" width="6.5703125" customWidth="1"/>
    <col min="6403" max="6404" width="7.140625" customWidth="1"/>
    <col min="6405" max="6405" width="73.5703125" customWidth="1"/>
    <col min="6407" max="6407" width="4.28515625" customWidth="1"/>
    <col min="6408" max="6408" width="10.85546875" customWidth="1"/>
    <col min="6409" max="6409" width="16.7109375" customWidth="1"/>
    <col min="6411" max="6412" width="9.5703125" bestFit="1" customWidth="1"/>
    <col min="6413" max="6413" width="14.85546875" bestFit="1" customWidth="1"/>
    <col min="6414" max="6414" width="9.28515625" customWidth="1"/>
    <col min="6415" max="6415" width="8.5703125" customWidth="1"/>
    <col min="6416" max="6416" width="10.85546875" customWidth="1"/>
    <col min="6417" max="6417" width="9.5703125" bestFit="1" customWidth="1"/>
    <col min="6418" max="6418" width="11.140625" customWidth="1"/>
    <col min="6419" max="6419" width="9.5703125" bestFit="1" customWidth="1"/>
    <col min="6657" max="6657" width="5.28515625" customWidth="1"/>
    <col min="6658" max="6658" width="6.5703125" customWidth="1"/>
    <col min="6659" max="6660" width="7.140625" customWidth="1"/>
    <col min="6661" max="6661" width="73.5703125" customWidth="1"/>
    <col min="6663" max="6663" width="4.28515625" customWidth="1"/>
    <col min="6664" max="6664" width="10.85546875" customWidth="1"/>
    <col min="6665" max="6665" width="16.7109375" customWidth="1"/>
    <col min="6667" max="6668" width="9.5703125" bestFit="1" customWidth="1"/>
    <col min="6669" max="6669" width="14.85546875" bestFit="1" customWidth="1"/>
    <col min="6670" max="6670" width="9.28515625" customWidth="1"/>
    <col min="6671" max="6671" width="8.5703125" customWidth="1"/>
    <col min="6672" max="6672" width="10.85546875" customWidth="1"/>
    <col min="6673" max="6673" width="9.5703125" bestFit="1" customWidth="1"/>
    <col min="6674" max="6674" width="11.140625" customWidth="1"/>
    <col min="6675" max="6675" width="9.5703125" bestFit="1" customWidth="1"/>
    <col min="6913" max="6913" width="5.28515625" customWidth="1"/>
    <col min="6914" max="6914" width="6.5703125" customWidth="1"/>
    <col min="6915" max="6916" width="7.140625" customWidth="1"/>
    <col min="6917" max="6917" width="73.5703125" customWidth="1"/>
    <col min="6919" max="6919" width="4.28515625" customWidth="1"/>
    <col min="6920" max="6920" width="10.85546875" customWidth="1"/>
    <col min="6921" max="6921" width="16.7109375" customWidth="1"/>
    <col min="6923" max="6924" width="9.5703125" bestFit="1" customWidth="1"/>
    <col min="6925" max="6925" width="14.85546875" bestFit="1" customWidth="1"/>
    <col min="6926" max="6926" width="9.28515625" customWidth="1"/>
    <col min="6927" max="6927" width="8.5703125" customWidth="1"/>
    <col min="6928" max="6928" width="10.85546875" customWidth="1"/>
    <col min="6929" max="6929" width="9.5703125" bestFit="1" customWidth="1"/>
    <col min="6930" max="6930" width="11.140625" customWidth="1"/>
    <col min="6931" max="6931" width="9.5703125" bestFit="1" customWidth="1"/>
    <col min="7169" max="7169" width="5.28515625" customWidth="1"/>
    <col min="7170" max="7170" width="6.5703125" customWidth="1"/>
    <col min="7171" max="7172" width="7.140625" customWidth="1"/>
    <col min="7173" max="7173" width="73.5703125" customWidth="1"/>
    <col min="7175" max="7175" width="4.28515625" customWidth="1"/>
    <col min="7176" max="7176" width="10.85546875" customWidth="1"/>
    <col min="7177" max="7177" width="16.7109375" customWidth="1"/>
    <col min="7179" max="7180" width="9.5703125" bestFit="1" customWidth="1"/>
    <col min="7181" max="7181" width="14.85546875" bestFit="1" customWidth="1"/>
    <col min="7182" max="7182" width="9.28515625" customWidth="1"/>
    <col min="7183" max="7183" width="8.5703125" customWidth="1"/>
    <col min="7184" max="7184" width="10.85546875" customWidth="1"/>
    <col min="7185" max="7185" width="9.5703125" bestFit="1" customWidth="1"/>
    <col min="7186" max="7186" width="11.140625" customWidth="1"/>
    <col min="7187" max="7187" width="9.5703125" bestFit="1" customWidth="1"/>
    <col min="7425" max="7425" width="5.28515625" customWidth="1"/>
    <col min="7426" max="7426" width="6.5703125" customWidth="1"/>
    <col min="7427" max="7428" width="7.140625" customWidth="1"/>
    <col min="7429" max="7429" width="73.5703125" customWidth="1"/>
    <col min="7431" max="7431" width="4.28515625" customWidth="1"/>
    <col min="7432" max="7432" width="10.85546875" customWidth="1"/>
    <col min="7433" max="7433" width="16.7109375" customWidth="1"/>
    <col min="7435" max="7436" width="9.5703125" bestFit="1" customWidth="1"/>
    <col min="7437" max="7437" width="14.85546875" bestFit="1" customWidth="1"/>
    <col min="7438" max="7438" width="9.28515625" customWidth="1"/>
    <col min="7439" max="7439" width="8.5703125" customWidth="1"/>
    <col min="7440" max="7440" width="10.85546875" customWidth="1"/>
    <col min="7441" max="7441" width="9.5703125" bestFit="1" customWidth="1"/>
    <col min="7442" max="7442" width="11.140625" customWidth="1"/>
    <col min="7443" max="7443" width="9.5703125" bestFit="1" customWidth="1"/>
    <col min="7681" max="7681" width="5.28515625" customWidth="1"/>
    <col min="7682" max="7682" width="6.5703125" customWidth="1"/>
    <col min="7683" max="7684" width="7.140625" customWidth="1"/>
    <col min="7685" max="7685" width="73.5703125" customWidth="1"/>
    <col min="7687" max="7687" width="4.28515625" customWidth="1"/>
    <col min="7688" max="7688" width="10.85546875" customWidth="1"/>
    <col min="7689" max="7689" width="16.7109375" customWidth="1"/>
    <col min="7691" max="7692" width="9.5703125" bestFit="1" customWidth="1"/>
    <col min="7693" max="7693" width="14.85546875" bestFit="1" customWidth="1"/>
    <col min="7694" max="7694" width="9.28515625" customWidth="1"/>
    <col min="7695" max="7695" width="8.5703125" customWidth="1"/>
    <col min="7696" max="7696" width="10.85546875" customWidth="1"/>
    <col min="7697" max="7697" width="9.5703125" bestFit="1" customWidth="1"/>
    <col min="7698" max="7698" width="11.140625" customWidth="1"/>
    <col min="7699" max="7699" width="9.5703125" bestFit="1" customWidth="1"/>
    <col min="7937" max="7937" width="5.28515625" customWidth="1"/>
    <col min="7938" max="7938" width="6.5703125" customWidth="1"/>
    <col min="7939" max="7940" width="7.140625" customWidth="1"/>
    <col min="7941" max="7941" width="73.5703125" customWidth="1"/>
    <col min="7943" max="7943" width="4.28515625" customWidth="1"/>
    <col min="7944" max="7944" width="10.85546875" customWidth="1"/>
    <col min="7945" max="7945" width="16.7109375" customWidth="1"/>
    <col min="7947" max="7948" width="9.5703125" bestFit="1" customWidth="1"/>
    <col min="7949" max="7949" width="14.85546875" bestFit="1" customWidth="1"/>
    <col min="7950" max="7950" width="9.28515625" customWidth="1"/>
    <col min="7951" max="7951" width="8.5703125" customWidth="1"/>
    <col min="7952" max="7952" width="10.85546875" customWidth="1"/>
    <col min="7953" max="7953" width="9.5703125" bestFit="1" customWidth="1"/>
    <col min="7954" max="7954" width="11.140625" customWidth="1"/>
    <col min="7955" max="7955" width="9.5703125" bestFit="1" customWidth="1"/>
    <col min="8193" max="8193" width="5.28515625" customWidth="1"/>
    <col min="8194" max="8194" width="6.5703125" customWidth="1"/>
    <col min="8195" max="8196" width="7.140625" customWidth="1"/>
    <col min="8197" max="8197" width="73.5703125" customWidth="1"/>
    <col min="8199" max="8199" width="4.28515625" customWidth="1"/>
    <col min="8200" max="8200" width="10.85546875" customWidth="1"/>
    <col min="8201" max="8201" width="16.7109375" customWidth="1"/>
    <col min="8203" max="8204" width="9.5703125" bestFit="1" customWidth="1"/>
    <col min="8205" max="8205" width="14.85546875" bestFit="1" customWidth="1"/>
    <col min="8206" max="8206" width="9.28515625" customWidth="1"/>
    <col min="8207" max="8207" width="8.5703125" customWidth="1"/>
    <col min="8208" max="8208" width="10.85546875" customWidth="1"/>
    <col min="8209" max="8209" width="9.5703125" bestFit="1" customWidth="1"/>
    <col min="8210" max="8210" width="11.140625" customWidth="1"/>
    <col min="8211" max="8211" width="9.5703125" bestFit="1" customWidth="1"/>
    <col min="8449" max="8449" width="5.28515625" customWidth="1"/>
    <col min="8450" max="8450" width="6.5703125" customWidth="1"/>
    <col min="8451" max="8452" width="7.140625" customWidth="1"/>
    <col min="8453" max="8453" width="73.5703125" customWidth="1"/>
    <col min="8455" max="8455" width="4.28515625" customWidth="1"/>
    <col min="8456" max="8456" width="10.85546875" customWidth="1"/>
    <col min="8457" max="8457" width="16.7109375" customWidth="1"/>
    <col min="8459" max="8460" width="9.5703125" bestFit="1" customWidth="1"/>
    <col min="8461" max="8461" width="14.85546875" bestFit="1" customWidth="1"/>
    <col min="8462" max="8462" width="9.28515625" customWidth="1"/>
    <col min="8463" max="8463" width="8.5703125" customWidth="1"/>
    <col min="8464" max="8464" width="10.85546875" customWidth="1"/>
    <col min="8465" max="8465" width="9.5703125" bestFit="1" customWidth="1"/>
    <col min="8466" max="8466" width="11.140625" customWidth="1"/>
    <col min="8467" max="8467" width="9.5703125" bestFit="1" customWidth="1"/>
    <col min="8705" max="8705" width="5.28515625" customWidth="1"/>
    <col min="8706" max="8706" width="6.5703125" customWidth="1"/>
    <col min="8707" max="8708" width="7.140625" customWidth="1"/>
    <col min="8709" max="8709" width="73.5703125" customWidth="1"/>
    <col min="8711" max="8711" width="4.28515625" customWidth="1"/>
    <col min="8712" max="8712" width="10.85546875" customWidth="1"/>
    <col min="8713" max="8713" width="16.7109375" customWidth="1"/>
    <col min="8715" max="8716" width="9.5703125" bestFit="1" customWidth="1"/>
    <col min="8717" max="8717" width="14.85546875" bestFit="1" customWidth="1"/>
    <col min="8718" max="8718" width="9.28515625" customWidth="1"/>
    <col min="8719" max="8719" width="8.5703125" customWidth="1"/>
    <col min="8720" max="8720" width="10.85546875" customWidth="1"/>
    <col min="8721" max="8721" width="9.5703125" bestFit="1" customWidth="1"/>
    <col min="8722" max="8722" width="11.140625" customWidth="1"/>
    <col min="8723" max="8723" width="9.5703125" bestFit="1" customWidth="1"/>
    <col min="8961" max="8961" width="5.28515625" customWidth="1"/>
    <col min="8962" max="8962" width="6.5703125" customWidth="1"/>
    <col min="8963" max="8964" width="7.140625" customWidth="1"/>
    <col min="8965" max="8965" width="73.5703125" customWidth="1"/>
    <col min="8967" max="8967" width="4.28515625" customWidth="1"/>
    <col min="8968" max="8968" width="10.85546875" customWidth="1"/>
    <col min="8969" max="8969" width="16.7109375" customWidth="1"/>
    <col min="8971" max="8972" width="9.5703125" bestFit="1" customWidth="1"/>
    <col min="8973" max="8973" width="14.85546875" bestFit="1" customWidth="1"/>
    <col min="8974" max="8974" width="9.28515625" customWidth="1"/>
    <col min="8975" max="8975" width="8.5703125" customWidth="1"/>
    <col min="8976" max="8976" width="10.85546875" customWidth="1"/>
    <col min="8977" max="8977" width="9.5703125" bestFit="1" customWidth="1"/>
    <col min="8978" max="8978" width="11.140625" customWidth="1"/>
    <col min="8979" max="8979" width="9.5703125" bestFit="1" customWidth="1"/>
    <col min="9217" max="9217" width="5.28515625" customWidth="1"/>
    <col min="9218" max="9218" width="6.5703125" customWidth="1"/>
    <col min="9219" max="9220" width="7.140625" customWidth="1"/>
    <col min="9221" max="9221" width="73.5703125" customWidth="1"/>
    <col min="9223" max="9223" width="4.28515625" customWidth="1"/>
    <col min="9224" max="9224" width="10.85546875" customWidth="1"/>
    <col min="9225" max="9225" width="16.7109375" customWidth="1"/>
    <col min="9227" max="9228" width="9.5703125" bestFit="1" customWidth="1"/>
    <col min="9229" max="9229" width="14.85546875" bestFit="1" customWidth="1"/>
    <col min="9230" max="9230" width="9.28515625" customWidth="1"/>
    <col min="9231" max="9231" width="8.5703125" customWidth="1"/>
    <col min="9232" max="9232" width="10.85546875" customWidth="1"/>
    <col min="9233" max="9233" width="9.5703125" bestFit="1" customWidth="1"/>
    <col min="9234" max="9234" width="11.140625" customWidth="1"/>
    <col min="9235" max="9235" width="9.5703125" bestFit="1" customWidth="1"/>
    <col min="9473" max="9473" width="5.28515625" customWidth="1"/>
    <col min="9474" max="9474" width="6.5703125" customWidth="1"/>
    <col min="9475" max="9476" width="7.140625" customWidth="1"/>
    <col min="9477" max="9477" width="73.5703125" customWidth="1"/>
    <col min="9479" max="9479" width="4.28515625" customWidth="1"/>
    <col min="9480" max="9480" width="10.85546875" customWidth="1"/>
    <col min="9481" max="9481" width="16.7109375" customWidth="1"/>
    <col min="9483" max="9484" width="9.5703125" bestFit="1" customWidth="1"/>
    <col min="9485" max="9485" width="14.85546875" bestFit="1" customWidth="1"/>
    <col min="9486" max="9486" width="9.28515625" customWidth="1"/>
    <col min="9487" max="9487" width="8.5703125" customWidth="1"/>
    <col min="9488" max="9488" width="10.85546875" customWidth="1"/>
    <col min="9489" max="9489" width="9.5703125" bestFit="1" customWidth="1"/>
    <col min="9490" max="9490" width="11.140625" customWidth="1"/>
    <col min="9491" max="9491" width="9.5703125" bestFit="1" customWidth="1"/>
    <col min="9729" max="9729" width="5.28515625" customWidth="1"/>
    <col min="9730" max="9730" width="6.5703125" customWidth="1"/>
    <col min="9731" max="9732" width="7.140625" customWidth="1"/>
    <col min="9733" max="9733" width="73.5703125" customWidth="1"/>
    <col min="9735" max="9735" width="4.28515625" customWidth="1"/>
    <col min="9736" max="9736" width="10.85546875" customWidth="1"/>
    <col min="9737" max="9737" width="16.7109375" customWidth="1"/>
    <col min="9739" max="9740" width="9.5703125" bestFit="1" customWidth="1"/>
    <col min="9741" max="9741" width="14.85546875" bestFit="1" customWidth="1"/>
    <col min="9742" max="9742" width="9.28515625" customWidth="1"/>
    <col min="9743" max="9743" width="8.5703125" customWidth="1"/>
    <col min="9744" max="9744" width="10.85546875" customWidth="1"/>
    <col min="9745" max="9745" width="9.5703125" bestFit="1" customWidth="1"/>
    <col min="9746" max="9746" width="11.140625" customWidth="1"/>
    <col min="9747" max="9747" width="9.5703125" bestFit="1" customWidth="1"/>
    <col min="9985" max="9985" width="5.28515625" customWidth="1"/>
    <col min="9986" max="9986" width="6.5703125" customWidth="1"/>
    <col min="9987" max="9988" width="7.140625" customWidth="1"/>
    <col min="9989" max="9989" width="73.5703125" customWidth="1"/>
    <col min="9991" max="9991" width="4.28515625" customWidth="1"/>
    <col min="9992" max="9992" width="10.85546875" customWidth="1"/>
    <col min="9993" max="9993" width="16.7109375" customWidth="1"/>
    <col min="9995" max="9996" width="9.5703125" bestFit="1" customWidth="1"/>
    <col min="9997" max="9997" width="14.85546875" bestFit="1" customWidth="1"/>
    <col min="9998" max="9998" width="9.28515625" customWidth="1"/>
    <col min="9999" max="9999" width="8.5703125" customWidth="1"/>
    <col min="10000" max="10000" width="10.85546875" customWidth="1"/>
    <col min="10001" max="10001" width="9.5703125" bestFit="1" customWidth="1"/>
    <col min="10002" max="10002" width="11.140625" customWidth="1"/>
    <col min="10003" max="10003" width="9.5703125" bestFit="1" customWidth="1"/>
    <col min="10241" max="10241" width="5.28515625" customWidth="1"/>
    <col min="10242" max="10242" width="6.5703125" customWidth="1"/>
    <col min="10243" max="10244" width="7.140625" customWidth="1"/>
    <col min="10245" max="10245" width="73.5703125" customWidth="1"/>
    <col min="10247" max="10247" width="4.28515625" customWidth="1"/>
    <col min="10248" max="10248" width="10.85546875" customWidth="1"/>
    <col min="10249" max="10249" width="16.7109375" customWidth="1"/>
    <col min="10251" max="10252" width="9.5703125" bestFit="1" customWidth="1"/>
    <col min="10253" max="10253" width="14.85546875" bestFit="1" customWidth="1"/>
    <col min="10254" max="10254" width="9.28515625" customWidth="1"/>
    <col min="10255" max="10255" width="8.5703125" customWidth="1"/>
    <col min="10256" max="10256" width="10.85546875" customWidth="1"/>
    <col min="10257" max="10257" width="9.5703125" bestFit="1" customWidth="1"/>
    <col min="10258" max="10258" width="11.140625" customWidth="1"/>
    <col min="10259" max="10259" width="9.5703125" bestFit="1" customWidth="1"/>
    <col min="10497" max="10497" width="5.28515625" customWidth="1"/>
    <col min="10498" max="10498" width="6.5703125" customWidth="1"/>
    <col min="10499" max="10500" width="7.140625" customWidth="1"/>
    <col min="10501" max="10501" width="73.5703125" customWidth="1"/>
    <col min="10503" max="10503" width="4.28515625" customWidth="1"/>
    <col min="10504" max="10504" width="10.85546875" customWidth="1"/>
    <col min="10505" max="10505" width="16.7109375" customWidth="1"/>
    <col min="10507" max="10508" width="9.5703125" bestFit="1" customWidth="1"/>
    <col min="10509" max="10509" width="14.85546875" bestFit="1" customWidth="1"/>
    <col min="10510" max="10510" width="9.28515625" customWidth="1"/>
    <col min="10511" max="10511" width="8.5703125" customWidth="1"/>
    <col min="10512" max="10512" width="10.85546875" customWidth="1"/>
    <col min="10513" max="10513" width="9.5703125" bestFit="1" customWidth="1"/>
    <col min="10514" max="10514" width="11.140625" customWidth="1"/>
    <col min="10515" max="10515" width="9.5703125" bestFit="1" customWidth="1"/>
    <col min="10753" max="10753" width="5.28515625" customWidth="1"/>
    <col min="10754" max="10754" width="6.5703125" customWidth="1"/>
    <col min="10755" max="10756" width="7.140625" customWidth="1"/>
    <col min="10757" max="10757" width="73.5703125" customWidth="1"/>
    <col min="10759" max="10759" width="4.28515625" customWidth="1"/>
    <col min="10760" max="10760" width="10.85546875" customWidth="1"/>
    <col min="10761" max="10761" width="16.7109375" customWidth="1"/>
    <col min="10763" max="10764" width="9.5703125" bestFit="1" customWidth="1"/>
    <col min="10765" max="10765" width="14.85546875" bestFit="1" customWidth="1"/>
    <col min="10766" max="10766" width="9.28515625" customWidth="1"/>
    <col min="10767" max="10767" width="8.5703125" customWidth="1"/>
    <col min="10768" max="10768" width="10.85546875" customWidth="1"/>
    <col min="10769" max="10769" width="9.5703125" bestFit="1" customWidth="1"/>
    <col min="10770" max="10770" width="11.140625" customWidth="1"/>
    <col min="10771" max="10771" width="9.5703125" bestFit="1" customWidth="1"/>
    <col min="11009" max="11009" width="5.28515625" customWidth="1"/>
    <col min="11010" max="11010" width="6.5703125" customWidth="1"/>
    <col min="11011" max="11012" width="7.140625" customWidth="1"/>
    <col min="11013" max="11013" width="73.5703125" customWidth="1"/>
    <col min="11015" max="11015" width="4.28515625" customWidth="1"/>
    <col min="11016" max="11016" width="10.85546875" customWidth="1"/>
    <col min="11017" max="11017" width="16.7109375" customWidth="1"/>
    <col min="11019" max="11020" width="9.5703125" bestFit="1" customWidth="1"/>
    <col min="11021" max="11021" width="14.85546875" bestFit="1" customWidth="1"/>
    <col min="11022" max="11022" width="9.28515625" customWidth="1"/>
    <col min="11023" max="11023" width="8.5703125" customWidth="1"/>
    <col min="11024" max="11024" width="10.85546875" customWidth="1"/>
    <col min="11025" max="11025" width="9.5703125" bestFit="1" customWidth="1"/>
    <col min="11026" max="11026" width="11.140625" customWidth="1"/>
    <col min="11027" max="11027" width="9.5703125" bestFit="1" customWidth="1"/>
    <col min="11265" max="11265" width="5.28515625" customWidth="1"/>
    <col min="11266" max="11266" width="6.5703125" customWidth="1"/>
    <col min="11267" max="11268" width="7.140625" customWidth="1"/>
    <col min="11269" max="11269" width="73.5703125" customWidth="1"/>
    <col min="11271" max="11271" width="4.28515625" customWidth="1"/>
    <col min="11272" max="11272" width="10.85546875" customWidth="1"/>
    <col min="11273" max="11273" width="16.7109375" customWidth="1"/>
    <col min="11275" max="11276" width="9.5703125" bestFit="1" customWidth="1"/>
    <col min="11277" max="11277" width="14.85546875" bestFit="1" customWidth="1"/>
    <col min="11278" max="11278" width="9.28515625" customWidth="1"/>
    <col min="11279" max="11279" width="8.5703125" customWidth="1"/>
    <col min="11280" max="11280" width="10.85546875" customWidth="1"/>
    <col min="11281" max="11281" width="9.5703125" bestFit="1" customWidth="1"/>
    <col min="11282" max="11282" width="11.140625" customWidth="1"/>
    <col min="11283" max="11283" width="9.5703125" bestFit="1" customWidth="1"/>
    <col min="11521" max="11521" width="5.28515625" customWidth="1"/>
    <col min="11522" max="11522" width="6.5703125" customWidth="1"/>
    <col min="11523" max="11524" width="7.140625" customWidth="1"/>
    <col min="11525" max="11525" width="73.5703125" customWidth="1"/>
    <col min="11527" max="11527" width="4.28515625" customWidth="1"/>
    <col min="11528" max="11528" width="10.85546875" customWidth="1"/>
    <col min="11529" max="11529" width="16.7109375" customWidth="1"/>
    <col min="11531" max="11532" width="9.5703125" bestFit="1" customWidth="1"/>
    <col min="11533" max="11533" width="14.85546875" bestFit="1" customWidth="1"/>
    <col min="11534" max="11534" width="9.28515625" customWidth="1"/>
    <col min="11535" max="11535" width="8.5703125" customWidth="1"/>
    <col min="11536" max="11536" width="10.85546875" customWidth="1"/>
    <col min="11537" max="11537" width="9.5703125" bestFit="1" customWidth="1"/>
    <col min="11538" max="11538" width="11.140625" customWidth="1"/>
    <col min="11539" max="11539" width="9.5703125" bestFit="1" customWidth="1"/>
    <col min="11777" max="11777" width="5.28515625" customWidth="1"/>
    <col min="11778" max="11778" width="6.5703125" customWidth="1"/>
    <col min="11779" max="11780" width="7.140625" customWidth="1"/>
    <col min="11781" max="11781" width="73.5703125" customWidth="1"/>
    <col min="11783" max="11783" width="4.28515625" customWidth="1"/>
    <col min="11784" max="11784" width="10.85546875" customWidth="1"/>
    <col min="11785" max="11785" width="16.7109375" customWidth="1"/>
    <col min="11787" max="11788" width="9.5703125" bestFit="1" customWidth="1"/>
    <col min="11789" max="11789" width="14.85546875" bestFit="1" customWidth="1"/>
    <col min="11790" max="11790" width="9.28515625" customWidth="1"/>
    <col min="11791" max="11791" width="8.5703125" customWidth="1"/>
    <col min="11792" max="11792" width="10.85546875" customWidth="1"/>
    <col min="11793" max="11793" width="9.5703125" bestFit="1" customWidth="1"/>
    <col min="11794" max="11794" width="11.140625" customWidth="1"/>
    <col min="11795" max="11795" width="9.5703125" bestFit="1" customWidth="1"/>
    <col min="12033" max="12033" width="5.28515625" customWidth="1"/>
    <col min="12034" max="12034" width="6.5703125" customWidth="1"/>
    <col min="12035" max="12036" width="7.140625" customWidth="1"/>
    <col min="12037" max="12037" width="73.5703125" customWidth="1"/>
    <col min="12039" max="12039" width="4.28515625" customWidth="1"/>
    <col min="12040" max="12040" width="10.85546875" customWidth="1"/>
    <col min="12041" max="12041" width="16.7109375" customWidth="1"/>
    <col min="12043" max="12044" width="9.5703125" bestFit="1" customWidth="1"/>
    <col min="12045" max="12045" width="14.85546875" bestFit="1" customWidth="1"/>
    <col min="12046" max="12046" width="9.28515625" customWidth="1"/>
    <col min="12047" max="12047" width="8.5703125" customWidth="1"/>
    <col min="12048" max="12048" width="10.85546875" customWidth="1"/>
    <col min="12049" max="12049" width="9.5703125" bestFit="1" customWidth="1"/>
    <col min="12050" max="12050" width="11.140625" customWidth="1"/>
    <col min="12051" max="12051" width="9.5703125" bestFit="1" customWidth="1"/>
    <col min="12289" max="12289" width="5.28515625" customWidth="1"/>
    <col min="12290" max="12290" width="6.5703125" customWidth="1"/>
    <col min="12291" max="12292" width="7.140625" customWidth="1"/>
    <col min="12293" max="12293" width="73.5703125" customWidth="1"/>
    <col min="12295" max="12295" width="4.28515625" customWidth="1"/>
    <col min="12296" max="12296" width="10.85546875" customWidth="1"/>
    <col min="12297" max="12297" width="16.7109375" customWidth="1"/>
    <col min="12299" max="12300" width="9.5703125" bestFit="1" customWidth="1"/>
    <col min="12301" max="12301" width="14.85546875" bestFit="1" customWidth="1"/>
    <col min="12302" max="12302" width="9.28515625" customWidth="1"/>
    <col min="12303" max="12303" width="8.5703125" customWidth="1"/>
    <col min="12304" max="12304" width="10.85546875" customWidth="1"/>
    <col min="12305" max="12305" width="9.5703125" bestFit="1" customWidth="1"/>
    <col min="12306" max="12306" width="11.140625" customWidth="1"/>
    <col min="12307" max="12307" width="9.5703125" bestFit="1" customWidth="1"/>
    <col min="12545" max="12545" width="5.28515625" customWidth="1"/>
    <col min="12546" max="12546" width="6.5703125" customWidth="1"/>
    <col min="12547" max="12548" width="7.140625" customWidth="1"/>
    <col min="12549" max="12549" width="73.5703125" customWidth="1"/>
    <col min="12551" max="12551" width="4.28515625" customWidth="1"/>
    <col min="12552" max="12552" width="10.85546875" customWidth="1"/>
    <col min="12553" max="12553" width="16.7109375" customWidth="1"/>
    <col min="12555" max="12556" width="9.5703125" bestFit="1" customWidth="1"/>
    <col min="12557" max="12557" width="14.85546875" bestFit="1" customWidth="1"/>
    <col min="12558" max="12558" width="9.28515625" customWidth="1"/>
    <col min="12559" max="12559" width="8.5703125" customWidth="1"/>
    <col min="12560" max="12560" width="10.85546875" customWidth="1"/>
    <col min="12561" max="12561" width="9.5703125" bestFit="1" customWidth="1"/>
    <col min="12562" max="12562" width="11.140625" customWidth="1"/>
    <col min="12563" max="12563" width="9.5703125" bestFit="1" customWidth="1"/>
    <col min="12801" max="12801" width="5.28515625" customWidth="1"/>
    <col min="12802" max="12802" width="6.5703125" customWidth="1"/>
    <col min="12803" max="12804" width="7.140625" customWidth="1"/>
    <col min="12805" max="12805" width="73.5703125" customWidth="1"/>
    <col min="12807" max="12807" width="4.28515625" customWidth="1"/>
    <col min="12808" max="12808" width="10.85546875" customWidth="1"/>
    <col min="12809" max="12809" width="16.7109375" customWidth="1"/>
    <col min="12811" max="12812" width="9.5703125" bestFit="1" customWidth="1"/>
    <col min="12813" max="12813" width="14.85546875" bestFit="1" customWidth="1"/>
    <col min="12814" max="12814" width="9.28515625" customWidth="1"/>
    <col min="12815" max="12815" width="8.5703125" customWidth="1"/>
    <col min="12816" max="12816" width="10.85546875" customWidth="1"/>
    <col min="12817" max="12817" width="9.5703125" bestFit="1" customWidth="1"/>
    <col min="12818" max="12818" width="11.140625" customWidth="1"/>
    <col min="12819" max="12819" width="9.5703125" bestFit="1" customWidth="1"/>
    <col min="13057" max="13057" width="5.28515625" customWidth="1"/>
    <col min="13058" max="13058" width="6.5703125" customWidth="1"/>
    <col min="13059" max="13060" width="7.140625" customWidth="1"/>
    <col min="13061" max="13061" width="73.5703125" customWidth="1"/>
    <col min="13063" max="13063" width="4.28515625" customWidth="1"/>
    <col min="13064" max="13064" width="10.85546875" customWidth="1"/>
    <col min="13065" max="13065" width="16.7109375" customWidth="1"/>
    <col min="13067" max="13068" width="9.5703125" bestFit="1" customWidth="1"/>
    <col min="13069" max="13069" width="14.85546875" bestFit="1" customWidth="1"/>
    <col min="13070" max="13070" width="9.28515625" customWidth="1"/>
    <col min="13071" max="13071" width="8.5703125" customWidth="1"/>
    <col min="13072" max="13072" width="10.85546875" customWidth="1"/>
    <col min="13073" max="13073" width="9.5703125" bestFit="1" customWidth="1"/>
    <col min="13074" max="13074" width="11.140625" customWidth="1"/>
    <col min="13075" max="13075" width="9.5703125" bestFit="1" customWidth="1"/>
    <col min="13313" max="13313" width="5.28515625" customWidth="1"/>
    <col min="13314" max="13314" width="6.5703125" customWidth="1"/>
    <col min="13315" max="13316" width="7.140625" customWidth="1"/>
    <col min="13317" max="13317" width="73.5703125" customWidth="1"/>
    <col min="13319" max="13319" width="4.28515625" customWidth="1"/>
    <col min="13320" max="13320" width="10.85546875" customWidth="1"/>
    <col min="13321" max="13321" width="16.7109375" customWidth="1"/>
    <col min="13323" max="13324" width="9.5703125" bestFit="1" customWidth="1"/>
    <col min="13325" max="13325" width="14.85546875" bestFit="1" customWidth="1"/>
    <col min="13326" max="13326" width="9.28515625" customWidth="1"/>
    <col min="13327" max="13327" width="8.5703125" customWidth="1"/>
    <col min="13328" max="13328" width="10.85546875" customWidth="1"/>
    <col min="13329" max="13329" width="9.5703125" bestFit="1" customWidth="1"/>
    <col min="13330" max="13330" width="11.140625" customWidth="1"/>
    <col min="13331" max="13331" width="9.5703125" bestFit="1" customWidth="1"/>
    <col min="13569" max="13569" width="5.28515625" customWidth="1"/>
    <col min="13570" max="13570" width="6.5703125" customWidth="1"/>
    <col min="13571" max="13572" width="7.140625" customWidth="1"/>
    <col min="13573" max="13573" width="73.5703125" customWidth="1"/>
    <col min="13575" max="13575" width="4.28515625" customWidth="1"/>
    <col min="13576" max="13576" width="10.85546875" customWidth="1"/>
    <col min="13577" max="13577" width="16.7109375" customWidth="1"/>
    <col min="13579" max="13580" width="9.5703125" bestFit="1" customWidth="1"/>
    <col min="13581" max="13581" width="14.85546875" bestFit="1" customWidth="1"/>
    <col min="13582" max="13582" width="9.28515625" customWidth="1"/>
    <col min="13583" max="13583" width="8.5703125" customWidth="1"/>
    <col min="13584" max="13584" width="10.85546875" customWidth="1"/>
    <col min="13585" max="13585" width="9.5703125" bestFit="1" customWidth="1"/>
    <col min="13586" max="13586" width="11.140625" customWidth="1"/>
    <col min="13587" max="13587" width="9.5703125" bestFit="1" customWidth="1"/>
    <col min="13825" max="13825" width="5.28515625" customWidth="1"/>
    <col min="13826" max="13826" width="6.5703125" customWidth="1"/>
    <col min="13827" max="13828" width="7.140625" customWidth="1"/>
    <col min="13829" max="13829" width="73.5703125" customWidth="1"/>
    <col min="13831" max="13831" width="4.28515625" customWidth="1"/>
    <col min="13832" max="13832" width="10.85546875" customWidth="1"/>
    <col min="13833" max="13833" width="16.7109375" customWidth="1"/>
    <col min="13835" max="13836" width="9.5703125" bestFit="1" customWidth="1"/>
    <col min="13837" max="13837" width="14.85546875" bestFit="1" customWidth="1"/>
    <col min="13838" max="13838" width="9.28515625" customWidth="1"/>
    <col min="13839" max="13839" width="8.5703125" customWidth="1"/>
    <col min="13840" max="13840" width="10.85546875" customWidth="1"/>
    <col min="13841" max="13841" width="9.5703125" bestFit="1" customWidth="1"/>
    <col min="13842" max="13842" width="11.140625" customWidth="1"/>
    <col min="13843" max="13843" width="9.5703125" bestFit="1" customWidth="1"/>
    <col min="14081" max="14081" width="5.28515625" customWidth="1"/>
    <col min="14082" max="14082" width="6.5703125" customWidth="1"/>
    <col min="14083" max="14084" width="7.140625" customWidth="1"/>
    <col min="14085" max="14085" width="73.5703125" customWidth="1"/>
    <col min="14087" max="14087" width="4.28515625" customWidth="1"/>
    <col min="14088" max="14088" width="10.85546875" customWidth="1"/>
    <col min="14089" max="14089" width="16.7109375" customWidth="1"/>
    <col min="14091" max="14092" width="9.5703125" bestFit="1" customWidth="1"/>
    <col min="14093" max="14093" width="14.85546875" bestFit="1" customWidth="1"/>
    <col min="14094" max="14094" width="9.28515625" customWidth="1"/>
    <col min="14095" max="14095" width="8.5703125" customWidth="1"/>
    <col min="14096" max="14096" width="10.85546875" customWidth="1"/>
    <col min="14097" max="14097" width="9.5703125" bestFit="1" customWidth="1"/>
    <col min="14098" max="14098" width="11.140625" customWidth="1"/>
    <col min="14099" max="14099" width="9.5703125" bestFit="1" customWidth="1"/>
    <col min="14337" max="14337" width="5.28515625" customWidth="1"/>
    <col min="14338" max="14338" width="6.5703125" customWidth="1"/>
    <col min="14339" max="14340" width="7.140625" customWidth="1"/>
    <col min="14341" max="14341" width="73.5703125" customWidth="1"/>
    <col min="14343" max="14343" width="4.28515625" customWidth="1"/>
    <col min="14344" max="14344" width="10.85546875" customWidth="1"/>
    <col min="14345" max="14345" width="16.7109375" customWidth="1"/>
    <col min="14347" max="14348" width="9.5703125" bestFit="1" customWidth="1"/>
    <col min="14349" max="14349" width="14.85546875" bestFit="1" customWidth="1"/>
    <col min="14350" max="14350" width="9.28515625" customWidth="1"/>
    <col min="14351" max="14351" width="8.5703125" customWidth="1"/>
    <col min="14352" max="14352" width="10.85546875" customWidth="1"/>
    <col min="14353" max="14353" width="9.5703125" bestFit="1" customWidth="1"/>
    <col min="14354" max="14354" width="11.140625" customWidth="1"/>
    <col min="14355" max="14355" width="9.5703125" bestFit="1" customWidth="1"/>
    <col min="14593" max="14593" width="5.28515625" customWidth="1"/>
    <col min="14594" max="14594" width="6.5703125" customWidth="1"/>
    <col min="14595" max="14596" width="7.140625" customWidth="1"/>
    <col min="14597" max="14597" width="73.5703125" customWidth="1"/>
    <col min="14599" max="14599" width="4.28515625" customWidth="1"/>
    <col min="14600" max="14600" width="10.85546875" customWidth="1"/>
    <col min="14601" max="14601" width="16.7109375" customWidth="1"/>
    <col min="14603" max="14604" width="9.5703125" bestFit="1" customWidth="1"/>
    <col min="14605" max="14605" width="14.85546875" bestFit="1" customWidth="1"/>
    <col min="14606" max="14606" width="9.28515625" customWidth="1"/>
    <col min="14607" max="14607" width="8.5703125" customWidth="1"/>
    <col min="14608" max="14608" width="10.85546875" customWidth="1"/>
    <col min="14609" max="14609" width="9.5703125" bestFit="1" customWidth="1"/>
    <col min="14610" max="14610" width="11.140625" customWidth="1"/>
    <col min="14611" max="14611" width="9.5703125" bestFit="1" customWidth="1"/>
    <col min="14849" max="14849" width="5.28515625" customWidth="1"/>
    <col min="14850" max="14850" width="6.5703125" customWidth="1"/>
    <col min="14851" max="14852" width="7.140625" customWidth="1"/>
    <col min="14853" max="14853" width="73.5703125" customWidth="1"/>
    <col min="14855" max="14855" width="4.28515625" customWidth="1"/>
    <col min="14856" max="14856" width="10.85546875" customWidth="1"/>
    <col min="14857" max="14857" width="16.7109375" customWidth="1"/>
    <col min="14859" max="14860" width="9.5703125" bestFit="1" customWidth="1"/>
    <col min="14861" max="14861" width="14.85546875" bestFit="1" customWidth="1"/>
    <col min="14862" max="14862" width="9.28515625" customWidth="1"/>
    <col min="14863" max="14863" width="8.5703125" customWidth="1"/>
    <col min="14864" max="14864" width="10.85546875" customWidth="1"/>
    <col min="14865" max="14865" width="9.5703125" bestFit="1" customWidth="1"/>
    <col min="14866" max="14866" width="11.140625" customWidth="1"/>
    <col min="14867" max="14867" width="9.5703125" bestFit="1" customWidth="1"/>
    <col min="15105" max="15105" width="5.28515625" customWidth="1"/>
    <col min="15106" max="15106" width="6.5703125" customWidth="1"/>
    <col min="15107" max="15108" width="7.140625" customWidth="1"/>
    <col min="15109" max="15109" width="73.5703125" customWidth="1"/>
    <col min="15111" max="15111" width="4.28515625" customWidth="1"/>
    <col min="15112" max="15112" width="10.85546875" customWidth="1"/>
    <col min="15113" max="15113" width="16.7109375" customWidth="1"/>
    <col min="15115" max="15116" width="9.5703125" bestFit="1" customWidth="1"/>
    <col min="15117" max="15117" width="14.85546875" bestFit="1" customWidth="1"/>
    <col min="15118" max="15118" width="9.28515625" customWidth="1"/>
    <col min="15119" max="15119" width="8.5703125" customWidth="1"/>
    <col min="15120" max="15120" width="10.85546875" customWidth="1"/>
    <col min="15121" max="15121" width="9.5703125" bestFit="1" customWidth="1"/>
    <col min="15122" max="15122" width="11.140625" customWidth="1"/>
    <col min="15123" max="15123" width="9.5703125" bestFit="1" customWidth="1"/>
    <col min="15361" max="15361" width="5.28515625" customWidth="1"/>
    <col min="15362" max="15362" width="6.5703125" customWidth="1"/>
    <col min="15363" max="15364" width="7.140625" customWidth="1"/>
    <col min="15365" max="15365" width="73.5703125" customWidth="1"/>
    <col min="15367" max="15367" width="4.28515625" customWidth="1"/>
    <col min="15368" max="15368" width="10.85546875" customWidth="1"/>
    <col min="15369" max="15369" width="16.7109375" customWidth="1"/>
    <col min="15371" max="15372" width="9.5703125" bestFit="1" customWidth="1"/>
    <col min="15373" max="15373" width="14.85546875" bestFit="1" customWidth="1"/>
    <col min="15374" max="15374" width="9.28515625" customWidth="1"/>
    <col min="15375" max="15375" width="8.5703125" customWidth="1"/>
    <col min="15376" max="15376" width="10.85546875" customWidth="1"/>
    <col min="15377" max="15377" width="9.5703125" bestFit="1" customWidth="1"/>
    <col min="15378" max="15378" width="11.140625" customWidth="1"/>
    <col min="15379" max="15379" width="9.5703125" bestFit="1" customWidth="1"/>
    <col min="15617" max="15617" width="5.28515625" customWidth="1"/>
    <col min="15618" max="15618" width="6.5703125" customWidth="1"/>
    <col min="15619" max="15620" width="7.140625" customWidth="1"/>
    <col min="15621" max="15621" width="73.5703125" customWidth="1"/>
    <col min="15623" max="15623" width="4.28515625" customWidth="1"/>
    <col min="15624" max="15624" width="10.85546875" customWidth="1"/>
    <col min="15625" max="15625" width="16.7109375" customWidth="1"/>
    <col min="15627" max="15628" width="9.5703125" bestFit="1" customWidth="1"/>
    <col min="15629" max="15629" width="14.85546875" bestFit="1" customWidth="1"/>
    <col min="15630" max="15630" width="9.28515625" customWidth="1"/>
    <col min="15631" max="15631" width="8.5703125" customWidth="1"/>
    <col min="15632" max="15632" width="10.85546875" customWidth="1"/>
    <col min="15633" max="15633" width="9.5703125" bestFit="1" customWidth="1"/>
    <col min="15634" max="15634" width="11.140625" customWidth="1"/>
    <col min="15635" max="15635" width="9.5703125" bestFit="1" customWidth="1"/>
    <col min="15873" max="15873" width="5.28515625" customWidth="1"/>
    <col min="15874" max="15874" width="6.5703125" customWidth="1"/>
    <col min="15875" max="15876" width="7.140625" customWidth="1"/>
    <col min="15877" max="15877" width="73.5703125" customWidth="1"/>
    <col min="15879" max="15879" width="4.28515625" customWidth="1"/>
    <col min="15880" max="15880" width="10.85546875" customWidth="1"/>
    <col min="15881" max="15881" width="16.7109375" customWidth="1"/>
    <col min="15883" max="15884" width="9.5703125" bestFit="1" customWidth="1"/>
    <col min="15885" max="15885" width="14.85546875" bestFit="1" customWidth="1"/>
    <col min="15886" max="15886" width="9.28515625" customWidth="1"/>
    <col min="15887" max="15887" width="8.5703125" customWidth="1"/>
    <col min="15888" max="15888" width="10.85546875" customWidth="1"/>
    <col min="15889" max="15889" width="9.5703125" bestFit="1" customWidth="1"/>
    <col min="15890" max="15890" width="11.140625" customWidth="1"/>
    <col min="15891" max="15891" width="9.5703125" bestFit="1" customWidth="1"/>
    <col min="16129" max="16129" width="5.28515625" customWidth="1"/>
    <col min="16130" max="16130" width="6.5703125" customWidth="1"/>
    <col min="16131" max="16132" width="7.140625" customWidth="1"/>
    <col min="16133" max="16133" width="73.5703125" customWidth="1"/>
    <col min="16135" max="16135" width="4.28515625" customWidth="1"/>
    <col min="16136" max="16136" width="10.85546875" customWidth="1"/>
    <col min="16137" max="16137" width="16.7109375" customWidth="1"/>
    <col min="16139" max="16140" width="9.5703125" bestFit="1" customWidth="1"/>
    <col min="16141" max="16141" width="14.85546875" bestFit="1" customWidth="1"/>
    <col min="16142" max="16142" width="9.28515625" customWidth="1"/>
    <col min="16143" max="16143" width="8.5703125" customWidth="1"/>
    <col min="16144" max="16144" width="10.85546875" customWidth="1"/>
    <col min="16145" max="16145" width="9.5703125" bestFit="1" customWidth="1"/>
    <col min="16146" max="16146" width="11.140625" customWidth="1"/>
    <col min="16147" max="16147" width="9.5703125" bestFit="1" customWidth="1"/>
  </cols>
  <sheetData>
    <row r="1" spans="1:19" ht="15.75" x14ac:dyDescent="0.25">
      <c r="A1" s="365" t="s">
        <v>318</v>
      </c>
      <c r="B1" s="360"/>
      <c r="C1" s="360"/>
      <c r="D1" s="360"/>
      <c r="E1" s="360"/>
      <c r="O1" s="224" t="s">
        <v>317</v>
      </c>
      <c r="P1" s="224"/>
      <c r="Q1" s="224"/>
      <c r="R1" s="224"/>
      <c r="S1" s="224"/>
    </row>
    <row r="2" spans="1:19" ht="15.75" x14ac:dyDescent="0.25">
      <c r="A2" s="1" t="s">
        <v>0</v>
      </c>
      <c r="O2" s="224" t="s">
        <v>237</v>
      </c>
      <c r="P2" s="224"/>
      <c r="Q2" s="224"/>
      <c r="R2" s="224"/>
      <c r="S2" s="224"/>
    </row>
    <row r="3" spans="1:19" ht="15.75" x14ac:dyDescent="0.25">
      <c r="A3" s="2" t="s">
        <v>1</v>
      </c>
      <c r="O3" s="224" t="s">
        <v>238</v>
      </c>
      <c r="P3" s="224"/>
      <c r="Q3" s="224"/>
      <c r="R3" s="224"/>
      <c r="S3" s="224"/>
    </row>
    <row r="4" spans="1:19" ht="15.75" x14ac:dyDescent="0.25">
      <c r="A4" s="2" t="s">
        <v>2</v>
      </c>
    </row>
    <row r="5" spans="1:19" ht="31.5" customHeight="1" x14ac:dyDescent="0.3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</row>
    <row r="6" spans="1:19" ht="18" x14ac:dyDescent="0.25">
      <c r="A6" s="235" t="s">
        <v>4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</row>
    <row r="7" spans="1:19" ht="15.75" thickBot="1" x14ac:dyDescent="0.3">
      <c r="R7" s="358" t="s">
        <v>239</v>
      </c>
      <c r="S7" s="358"/>
    </row>
    <row r="8" spans="1:19" ht="33.75" customHeight="1" x14ac:dyDescent="0.25">
      <c r="A8" s="236"/>
      <c r="B8" s="237"/>
      <c r="C8" s="237"/>
      <c r="D8" s="372" t="s">
        <v>5</v>
      </c>
      <c r="E8" s="373"/>
      <c r="F8" s="242" t="s">
        <v>6</v>
      </c>
      <c r="G8" s="244" t="s">
        <v>328</v>
      </c>
      <c r="H8" s="245"/>
      <c r="I8" s="246"/>
      <c r="J8" s="244" t="s">
        <v>327</v>
      </c>
      <c r="K8" s="245"/>
      <c r="L8" s="246"/>
      <c r="M8" s="247" t="s">
        <v>346</v>
      </c>
      <c r="N8" s="397" t="s">
        <v>7</v>
      </c>
      <c r="O8" s="400" t="s">
        <v>7</v>
      </c>
      <c r="P8" s="225" t="s">
        <v>8</v>
      </c>
      <c r="Q8" s="225"/>
      <c r="R8" s="225"/>
      <c r="S8" s="226"/>
    </row>
    <row r="9" spans="1:19" ht="15.75" thickBot="1" x14ac:dyDescent="0.3">
      <c r="A9" s="238"/>
      <c r="B9" s="239"/>
      <c r="C9" s="239"/>
      <c r="D9" s="374"/>
      <c r="E9" s="375"/>
      <c r="F9" s="243"/>
      <c r="G9" s="229" t="s">
        <v>329</v>
      </c>
      <c r="H9" s="230"/>
      <c r="I9" s="231"/>
      <c r="J9" s="229" t="s">
        <v>329</v>
      </c>
      <c r="K9" s="230"/>
      <c r="L9" s="231"/>
      <c r="M9" s="230"/>
      <c r="N9" s="229"/>
      <c r="O9" s="401"/>
      <c r="P9" s="227"/>
      <c r="Q9" s="227"/>
      <c r="R9" s="227"/>
      <c r="S9" s="228"/>
    </row>
    <row r="10" spans="1:19" ht="90.75" thickBot="1" x14ac:dyDescent="0.3">
      <c r="A10" s="240"/>
      <c r="B10" s="241"/>
      <c r="C10" s="241"/>
      <c r="D10" s="376"/>
      <c r="E10" s="377"/>
      <c r="F10" s="366"/>
      <c r="G10" s="368" t="s">
        <v>331</v>
      </c>
      <c r="H10" s="378" t="s">
        <v>332</v>
      </c>
      <c r="I10" s="390" t="s">
        <v>9</v>
      </c>
      <c r="J10" s="368" t="s">
        <v>330</v>
      </c>
      <c r="K10" s="378" t="s">
        <v>333</v>
      </c>
      <c r="L10" s="379" t="s">
        <v>10</v>
      </c>
      <c r="M10" s="367"/>
      <c r="N10" s="398"/>
      <c r="O10" s="402"/>
      <c r="P10" s="394" t="s">
        <v>342</v>
      </c>
      <c r="Q10" s="380" t="s">
        <v>343</v>
      </c>
      <c r="R10" s="381" t="s">
        <v>344</v>
      </c>
      <c r="S10" s="382" t="s">
        <v>345</v>
      </c>
    </row>
    <row r="11" spans="1:19" ht="15.75" thickBot="1" x14ac:dyDescent="0.3">
      <c r="A11" s="369"/>
      <c r="B11" s="370"/>
      <c r="C11" s="370"/>
      <c r="D11" s="370"/>
      <c r="E11" s="371"/>
      <c r="F11" s="384"/>
      <c r="G11" s="385" t="s">
        <v>334</v>
      </c>
      <c r="H11" s="386" t="s">
        <v>335</v>
      </c>
      <c r="I11" s="391"/>
      <c r="J11" s="385" t="s">
        <v>334</v>
      </c>
      <c r="K11" s="386" t="s">
        <v>335</v>
      </c>
      <c r="L11" s="387" t="s">
        <v>336</v>
      </c>
      <c r="M11" s="392" t="s">
        <v>337</v>
      </c>
      <c r="N11" s="399"/>
      <c r="O11" s="403"/>
      <c r="P11" s="395" t="s">
        <v>338</v>
      </c>
      <c r="Q11" s="388" t="s">
        <v>339</v>
      </c>
      <c r="R11" s="387" t="s">
        <v>340</v>
      </c>
      <c r="S11" s="389" t="s">
        <v>341</v>
      </c>
    </row>
    <row r="12" spans="1:19" ht="45.75" thickBot="1" x14ac:dyDescent="0.3">
      <c r="A12" s="3">
        <v>0</v>
      </c>
      <c r="B12" s="232">
        <v>1</v>
      </c>
      <c r="C12" s="232"/>
      <c r="D12" s="232">
        <v>2</v>
      </c>
      <c r="E12" s="232"/>
      <c r="F12" s="4">
        <v>3</v>
      </c>
      <c r="G12" s="4">
        <v>4</v>
      </c>
      <c r="H12" s="5" t="s">
        <v>13</v>
      </c>
      <c r="I12" s="6">
        <v>5</v>
      </c>
      <c r="J12" s="4">
        <v>6</v>
      </c>
      <c r="K12" s="6" t="s">
        <v>14</v>
      </c>
      <c r="L12" s="7">
        <v>7</v>
      </c>
      <c r="M12" s="383">
        <v>8</v>
      </c>
      <c r="N12" s="393" t="s">
        <v>11</v>
      </c>
      <c r="O12" s="396" t="s">
        <v>12</v>
      </c>
      <c r="P12" s="4">
        <v>11</v>
      </c>
      <c r="Q12" s="6">
        <v>12</v>
      </c>
      <c r="R12" s="6">
        <v>13</v>
      </c>
      <c r="S12" s="8">
        <v>14</v>
      </c>
    </row>
    <row r="13" spans="1:19" ht="15.75" x14ac:dyDescent="0.25">
      <c r="A13" s="9" t="s">
        <v>15</v>
      </c>
      <c r="B13" s="10"/>
      <c r="C13" s="10"/>
      <c r="D13" s="233" t="s">
        <v>16</v>
      </c>
      <c r="E13" s="233"/>
      <c r="F13" s="11">
        <v>1</v>
      </c>
      <c r="G13" s="12"/>
      <c r="H13" s="12">
        <f>[1]liv2!H13</f>
        <v>1984.8999999999999</v>
      </c>
      <c r="I13" s="12">
        <f>[1]liv2!I13</f>
        <v>2245.94</v>
      </c>
      <c r="J13" s="13"/>
      <c r="K13" s="14">
        <f>[1]liv2!P13</f>
        <v>2464.5573324307043</v>
      </c>
      <c r="L13" s="15">
        <f>[1]liv2!M13</f>
        <v>1582.8520000000001</v>
      </c>
      <c r="M13" s="16">
        <f>M14+M34</f>
        <v>2553.0573324307043</v>
      </c>
      <c r="N13" s="17">
        <f>M13/I13*100</f>
        <v>113.6743337947899</v>
      </c>
      <c r="O13" s="18">
        <f>M13/K13*100</f>
        <v>103.59090855122106</v>
      </c>
      <c r="P13" s="12">
        <f>[1]liv2!K13</f>
        <v>381.25299999999999</v>
      </c>
      <c r="Q13" s="14">
        <f>[1]liv2!M13</f>
        <v>1582.8520000000001</v>
      </c>
      <c r="R13" s="19">
        <f>'[1]calcule L2'!U12</f>
        <v>1808.3658049999999</v>
      </c>
      <c r="S13" s="20">
        <f>M13</f>
        <v>2553.0573324307043</v>
      </c>
    </row>
    <row r="14" spans="1:19" ht="15.75" customHeight="1" x14ac:dyDescent="0.25">
      <c r="A14" s="248"/>
      <c r="B14" s="21">
        <v>1</v>
      </c>
      <c r="C14" s="21"/>
      <c r="D14" s="251" t="s">
        <v>17</v>
      </c>
      <c r="E14" s="251"/>
      <c r="F14" s="22">
        <v>2</v>
      </c>
      <c r="G14" s="23"/>
      <c r="H14" s="23">
        <f>[1]liv2!H14</f>
        <v>1984.86</v>
      </c>
      <c r="I14" s="23">
        <f>[1]liv2!I14</f>
        <v>2245.933</v>
      </c>
      <c r="J14" s="24"/>
      <c r="K14" s="25">
        <f>[1]liv2!P14</f>
        <v>2464.4573324307044</v>
      </c>
      <c r="L14" s="26">
        <f>[1]liv2!M14</f>
        <v>1582.8520000000001</v>
      </c>
      <c r="M14" s="27">
        <f>M15+M20+M21+M24+M25+M26</f>
        <v>2552.9573324307044</v>
      </c>
      <c r="N14" s="28">
        <f>IF(I14&gt;0,M14/I14*100,0)</f>
        <v>113.67023559610658</v>
      </c>
      <c r="O14" s="29">
        <f>IF(K14&gt;0,M14/K14*100,0)</f>
        <v>103.59105425910182</v>
      </c>
      <c r="P14" s="23">
        <f>[1]liv2!K14</f>
        <v>381.25299999999999</v>
      </c>
      <c r="Q14" s="25">
        <f>[1]liv2!M14</f>
        <v>1582.8520000000001</v>
      </c>
      <c r="R14" s="30">
        <f>'[1]calcule L2'!U13</f>
        <v>1808.3658049999999</v>
      </c>
      <c r="S14" s="31">
        <f t="shared" ref="S14:S77" si="0">M14</f>
        <v>2552.9573324307044</v>
      </c>
    </row>
    <row r="15" spans="1:19" ht="15.75" x14ac:dyDescent="0.25">
      <c r="A15" s="249"/>
      <c r="B15" s="252"/>
      <c r="C15" s="32" t="s">
        <v>18</v>
      </c>
      <c r="D15" s="253" t="s">
        <v>19</v>
      </c>
      <c r="E15" s="253"/>
      <c r="F15" s="33">
        <v>3</v>
      </c>
      <c r="G15" s="34"/>
      <c r="H15" s="34">
        <f>[1]liv2!H15</f>
        <v>1922.1</v>
      </c>
      <c r="I15" s="34">
        <f>[1]liv2!I15</f>
        <v>2140.4340000000002</v>
      </c>
      <c r="J15" s="35"/>
      <c r="K15" s="36">
        <f>[1]liv2!P15</f>
        <v>2374.7634738095244</v>
      </c>
      <c r="L15" s="37">
        <f>[1]liv2!M15</f>
        <v>1539.8120000000001</v>
      </c>
      <c r="M15" s="38">
        <f>M16+M17+M18+M19</f>
        <v>2463.2634738095244</v>
      </c>
      <c r="N15" s="39">
        <f t="shared" ref="N15:N78" si="1">IF(I15&gt;0,M15/I15*100,0)</f>
        <v>115.08243065703144</v>
      </c>
      <c r="O15" s="40">
        <f t="shared" ref="O15:O78" si="2">IF(K15&gt;0,M15/K15*100,0)</f>
        <v>103.72668693013165</v>
      </c>
      <c r="P15" s="34">
        <f>[1]liv2!K15</f>
        <v>370.72300000000001</v>
      </c>
      <c r="Q15" s="36">
        <f>[1]liv2!M15</f>
        <v>1539.8120000000001</v>
      </c>
      <c r="R15" s="41">
        <f>'[1]calcule L2'!U14</f>
        <v>1763.9807449999998</v>
      </c>
      <c r="S15" s="42">
        <f t="shared" si="0"/>
        <v>2463.2634738095244</v>
      </c>
    </row>
    <row r="16" spans="1:19" ht="15.75" x14ac:dyDescent="0.25">
      <c r="A16" s="249"/>
      <c r="B16" s="252"/>
      <c r="C16" s="252"/>
      <c r="D16" s="43" t="s">
        <v>20</v>
      </c>
      <c r="E16" s="44" t="s">
        <v>21</v>
      </c>
      <c r="F16" s="43">
        <v>4</v>
      </c>
      <c r="G16" s="45"/>
      <c r="H16" s="45">
        <f>[1]liv2!H16</f>
        <v>1855.5</v>
      </c>
      <c r="I16" s="45">
        <f>[1]liv2!I16</f>
        <v>2071.83</v>
      </c>
      <c r="J16" s="46"/>
      <c r="K16" s="47">
        <f>[1]liv2!P16</f>
        <v>2301.8654738095242</v>
      </c>
      <c r="L16" s="48">
        <f>[1]liv2!M16</f>
        <v>1517.1010000000001</v>
      </c>
      <c r="M16" s="49">
        <f>[1]liv2!P16+88500/1000</f>
        <v>2390.3654738095242</v>
      </c>
      <c r="N16" s="50">
        <f t="shared" si="1"/>
        <v>115.37459510720109</v>
      </c>
      <c r="O16" s="51">
        <f t="shared" si="2"/>
        <v>103.84470773843854</v>
      </c>
      <c r="P16" s="45">
        <f>[1]liv2!K16</f>
        <v>357.32400000000001</v>
      </c>
      <c r="Q16" s="47">
        <f>[1]liv2!M16</f>
        <v>1517.1010000000001</v>
      </c>
      <c r="R16" s="52">
        <f>'[1]calcule L2'!U15</f>
        <v>1737.39399</v>
      </c>
      <c r="S16" s="53">
        <f t="shared" si="0"/>
        <v>2390.3654738095242</v>
      </c>
    </row>
    <row r="17" spans="1:19" ht="15.75" x14ac:dyDescent="0.25">
      <c r="A17" s="249"/>
      <c r="B17" s="252"/>
      <c r="C17" s="252"/>
      <c r="D17" s="43" t="s">
        <v>22</v>
      </c>
      <c r="E17" s="44" t="s">
        <v>23</v>
      </c>
      <c r="F17" s="43">
        <v>5</v>
      </c>
      <c r="G17" s="45"/>
      <c r="H17" s="45">
        <f>[1]liv2!H17</f>
        <v>16.5</v>
      </c>
      <c r="I17" s="45">
        <f>[1]liv2!I17</f>
        <v>19.708000000000002</v>
      </c>
      <c r="J17" s="46"/>
      <c r="K17" s="47">
        <f>[1]liv2!P17</f>
        <v>2.8980000000000001</v>
      </c>
      <c r="L17" s="48">
        <f>[1]liv2!M17</f>
        <v>2.8</v>
      </c>
      <c r="M17" s="49">
        <f>[1]liv2!P17</f>
        <v>2.8980000000000001</v>
      </c>
      <c r="N17" s="50">
        <f t="shared" si="1"/>
        <v>14.704688451390297</v>
      </c>
      <c r="O17" s="51">
        <f t="shared" si="2"/>
        <v>100</v>
      </c>
      <c r="P17" s="45">
        <f>[1]liv2!K17</f>
        <v>0.57799999999999996</v>
      </c>
      <c r="Q17" s="47">
        <f>[1]liv2!M17</f>
        <v>2.8</v>
      </c>
      <c r="R17" s="52">
        <f>'[1]calcule L2'!U16</f>
        <v>3.3879999999999999</v>
      </c>
      <c r="S17" s="53">
        <f t="shared" si="0"/>
        <v>2.8980000000000001</v>
      </c>
    </row>
    <row r="18" spans="1:19" ht="15.75" x14ac:dyDescent="0.25">
      <c r="A18" s="249"/>
      <c r="B18" s="252"/>
      <c r="C18" s="252"/>
      <c r="D18" s="43" t="s">
        <v>24</v>
      </c>
      <c r="E18" s="44" t="s">
        <v>25</v>
      </c>
      <c r="F18" s="43">
        <v>6</v>
      </c>
      <c r="G18" s="45"/>
      <c r="H18" s="45">
        <f>[1]liv2!H18</f>
        <v>0</v>
      </c>
      <c r="I18" s="45">
        <f>[1]liv2!I18</f>
        <v>0</v>
      </c>
      <c r="J18" s="46"/>
      <c r="K18" s="47">
        <f>[1]liv2!P18</f>
        <v>0</v>
      </c>
      <c r="L18" s="48">
        <f>[1]liv2!M18</f>
        <v>0</v>
      </c>
      <c r="M18" s="49">
        <f>[1]liv2!P18</f>
        <v>0</v>
      </c>
      <c r="N18" s="50">
        <f t="shared" si="1"/>
        <v>0</v>
      </c>
      <c r="O18" s="51">
        <f t="shared" si="2"/>
        <v>0</v>
      </c>
      <c r="P18" s="45">
        <f>[1]liv2!K18</f>
        <v>0</v>
      </c>
      <c r="Q18" s="47">
        <f>[1]liv2!M18</f>
        <v>0</v>
      </c>
      <c r="R18" s="52">
        <f>'[1]calcule L2'!U17</f>
        <v>0</v>
      </c>
      <c r="S18" s="53">
        <f t="shared" si="0"/>
        <v>0</v>
      </c>
    </row>
    <row r="19" spans="1:19" ht="15.75" x14ac:dyDescent="0.25">
      <c r="A19" s="249"/>
      <c r="B19" s="252"/>
      <c r="C19" s="252"/>
      <c r="D19" s="43" t="s">
        <v>26</v>
      </c>
      <c r="E19" s="44" t="s">
        <v>27</v>
      </c>
      <c r="F19" s="43">
        <v>7</v>
      </c>
      <c r="G19" s="45"/>
      <c r="H19" s="45">
        <f>[1]liv2!H19</f>
        <v>50.1</v>
      </c>
      <c r="I19" s="45">
        <f>[1]liv2!I19</f>
        <v>48.896000000000001</v>
      </c>
      <c r="J19" s="46"/>
      <c r="K19" s="47">
        <f>[1]liv2!P19</f>
        <v>70</v>
      </c>
      <c r="L19" s="48">
        <f>[1]liv2!M19</f>
        <v>19.911000000000001</v>
      </c>
      <c r="M19" s="49">
        <f>[1]liv2!P19</f>
        <v>70</v>
      </c>
      <c r="N19" s="50">
        <f t="shared" si="1"/>
        <v>143.16099476439788</v>
      </c>
      <c r="O19" s="51">
        <f t="shared" si="2"/>
        <v>100</v>
      </c>
      <c r="P19" s="45">
        <f>[1]liv2!K19</f>
        <v>12.821000000000002</v>
      </c>
      <c r="Q19" s="47">
        <f>[1]liv2!M19</f>
        <v>19.911000000000001</v>
      </c>
      <c r="R19" s="52">
        <f>'[1]calcule L2'!U18</f>
        <v>23.198754999999998</v>
      </c>
      <c r="S19" s="53">
        <f t="shared" si="0"/>
        <v>70</v>
      </c>
    </row>
    <row r="20" spans="1:19" ht="15.75" x14ac:dyDescent="0.25">
      <c r="A20" s="249"/>
      <c r="B20" s="252"/>
      <c r="C20" s="43" t="s">
        <v>28</v>
      </c>
      <c r="D20" s="254" t="s">
        <v>29</v>
      </c>
      <c r="E20" s="254"/>
      <c r="F20" s="43">
        <v>8</v>
      </c>
      <c r="G20" s="45"/>
      <c r="H20" s="45">
        <f>[1]liv2!H20</f>
        <v>0</v>
      </c>
      <c r="I20" s="45">
        <f>[1]liv2!I20</f>
        <v>0</v>
      </c>
      <c r="J20" s="46"/>
      <c r="K20" s="47">
        <f>[1]liv2!P20</f>
        <v>6</v>
      </c>
      <c r="L20" s="48">
        <f>[1]liv2!M20</f>
        <v>0</v>
      </c>
      <c r="M20" s="49">
        <f>[1]liv2!P20</f>
        <v>6</v>
      </c>
      <c r="N20" s="50">
        <f t="shared" si="1"/>
        <v>0</v>
      </c>
      <c r="O20" s="51">
        <f t="shared" si="2"/>
        <v>100</v>
      </c>
      <c r="P20" s="45">
        <f>[1]liv2!K20</f>
        <v>0</v>
      </c>
      <c r="Q20" s="47">
        <f>[1]liv2!M20</f>
        <v>0</v>
      </c>
      <c r="R20" s="52">
        <f>'[1]calcule L2'!U19</f>
        <v>6.2184900000000001</v>
      </c>
      <c r="S20" s="53">
        <f t="shared" si="0"/>
        <v>6</v>
      </c>
    </row>
    <row r="21" spans="1:19" ht="15.75" x14ac:dyDescent="0.25">
      <c r="A21" s="249"/>
      <c r="B21" s="252"/>
      <c r="C21" s="32" t="s">
        <v>30</v>
      </c>
      <c r="D21" s="255" t="s">
        <v>31</v>
      </c>
      <c r="E21" s="255"/>
      <c r="F21" s="32">
        <v>9</v>
      </c>
      <c r="G21" s="34"/>
      <c r="H21" s="34">
        <f>[1]liv2!H21</f>
        <v>0</v>
      </c>
      <c r="I21" s="34">
        <f>[1]liv2!I21</f>
        <v>0</v>
      </c>
      <c r="J21" s="35"/>
      <c r="K21" s="36">
        <f>[1]liv2!P21</f>
        <v>0</v>
      </c>
      <c r="L21" s="37">
        <f>[1]liv2!M21</f>
        <v>0</v>
      </c>
      <c r="M21" s="54"/>
      <c r="N21" s="39">
        <f t="shared" si="1"/>
        <v>0</v>
      </c>
      <c r="O21" s="40">
        <f t="shared" si="2"/>
        <v>0</v>
      </c>
      <c r="P21" s="34">
        <f>[1]liv2!K21</f>
        <v>0</v>
      </c>
      <c r="Q21" s="36">
        <f>[1]liv2!M21</f>
        <v>0</v>
      </c>
      <c r="R21" s="41">
        <f>'[1]calcule L2'!U20</f>
        <v>0</v>
      </c>
      <c r="S21" s="42">
        <f t="shared" si="0"/>
        <v>0</v>
      </c>
    </row>
    <row r="22" spans="1:19" x14ac:dyDescent="0.25">
      <c r="A22" s="249"/>
      <c r="B22" s="252"/>
      <c r="C22" s="252"/>
      <c r="D22" s="43" t="s">
        <v>32</v>
      </c>
      <c r="E22" s="44" t="s">
        <v>33</v>
      </c>
      <c r="F22" s="43">
        <v>10</v>
      </c>
      <c r="G22" s="45"/>
      <c r="H22" s="45">
        <f>[1]liv2!H22</f>
        <v>0</v>
      </c>
      <c r="I22" s="45">
        <f>[1]liv2!I22</f>
        <v>0</v>
      </c>
      <c r="J22" s="46"/>
      <c r="K22" s="47">
        <f>[1]liv2!P22</f>
        <v>0</v>
      </c>
      <c r="L22" s="48">
        <f>[1]liv2!M22</f>
        <v>0</v>
      </c>
      <c r="M22" s="55"/>
      <c r="N22" s="50">
        <f t="shared" si="1"/>
        <v>0</v>
      </c>
      <c r="O22" s="51">
        <f t="shared" si="2"/>
        <v>0</v>
      </c>
      <c r="P22" s="45">
        <f>[1]liv2!K22</f>
        <v>0</v>
      </c>
      <c r="Q22" s="47">
        <f>[1]liv2!M22</f>
        <v>0</v>
      </c>
      <c r="R22" s="52">
        <f>'[1]calcule L2'!U21</f>
        <v>0</v>
      </c>
      <c r="S22" s="53">
        <f t="shared" si="0"/>
        <v>0</v>
      </c>
    </row>
    <row r="23" spans="1:19" ht="15.75" x14ac:dyDescent="0.25">
      <c r="A23" s="249"/>
      <c r="B23" s="252"/>
      <c r="C23" s="252"/>
      <c r="D23" s="43" t="s">
        <v>34</v>
      </c>
      <c r="E23" s="44" t="s">
        <v>35</v>
      </c>
      <c r="F23" s="43">
        <v>11</v>
      </c>
      <c r="G23" s="45"/>
      <c r="H23" s="45">
        <f>[1]liv2!H23</f>
        <v>0</v>
      </c>
      <c r="I23" s="45">
        <f>[1]liv2!I23</f>
        <v>0</v>
      </c>
      <c r="J23" s="46"/>
      <c r="K23" s="47">
        <f>[1]liv2!P23</f>
        <v>0</v>
      </c>
      <c r="L23" s="48">
        <f>[1]liv2!M23</f>
        <v>0</v>
      </c>
      <c r="M23" s="56"/>
      <c r="N23" s="50">
        <f t="shared" si="1"/>
        <v>0</v>
      </c>
      <c r="O23" s="51">
        <f t="shared" si="2"/>
        <v>0</v>
      </c>
      <c r="P23" s="45">
        <f>[1]liv2!K23</f>
        <v>0</v>
      </c>
      <c r="Q23" s="47">
        <f>[1]liv2!M23</f>
        <v>0</v>
      </c>
      <c r="R23" s="52">
        <f>'[1]calcule L2'!U22</f>
        <v>0</v>
      </c>
      <c r="S23" s="53">
        <f t="shared" si="0"/>
        <v>0</v>
      </c>
    </row>
    <row r="24" spans="1:19" ht="15.75" x14ac:dyDescent="0.25">
      <c r="A24" s="249"/>
      <c r="B24" s="252"/>
      <c r="C24" s="43" t="s">
        <v>36</v>
      </c>
      <c r="D24" s="254" t="s">
        <v>37</v>
      </c>
      <c r="E24" s="254"/>
      <c r="F24" s="43">
        <v>12</v>
      </c>
      <c r="G24" s="45"/>
      <c r="H24" s="45">
        <f>[1]liv2!H24</f>
        <v>0</v>
      </c>
      <c r="I24" s="45">
        <f>[1]liv2!I24</f>
        <v>0</v>
      </c>
      <c r="J24" s="46"/>
      <c r="K24" s="47">
        <f>[1]liv2!P24</f>
        <v>0</v>
      </c>
      <c r="L24" s="48">
        <f>[1]liv2!M24</f>
        <v>0</v>
      </c>
      <c r="M24" s="56"/>
      <c r="N24" s="50">
        <f t="shared" si="1"/>
        <v>0</v>
      </c>
      <c r="O24" s="51">
        <f t="shared" si="2"/>
        <v>0</v>
      </c>
      <c r="P24" s="45">
        <f>[1]liv2!K24</f>
        <v>0</v>
      </c>
      <c r="Q24" s="47">
        <f>[1]liv2!M24</f>
        <v>0</v>
      </c>
      <c r="R24" s="52">
        <f>'[1]calcule L2'!U23</f>
        <v>0</v>
      </c>
      <c r="S24" s="53">
        <f t="shared" si="0"/>
        <v>0</v>
      </c>
    </row>
    <row r="25" spans="1:19" ht="15.75" x14ac:dyDescent="0.25">
      <c r="A25" s="249"/>
      <c r="B25" s="252"/>
      <c r="C25" s="43" t="s">
        <v>38</v>
      </c>
      <c r="D25" s="254" t="s">
        <v>39</v>
      </c>
      <c r="E25" s="254"/>
      <c r="F25" s="43">
        <v>13</v>
      </c>
      <c r="G25" s="45"/>
      <c r="H25" s="45">
        <f>[1]liv2!H25</f>
        <v>0</v>
      </c>
      <c r="I25" s="45">
        <f>[1]liv2!I25</f>
        <v>0</v>
      </c>
      <c r="J25" s="46"/>
      <c r="K25" s="47">
        <f>[1]liv2!P25</f>
        <v>0</v>
      </c>
      <c r="L25" s="48">
        <f>[1]liv2!M25</f>
        <v>0</v>
      </c>
      <c r="M25" s="56"/>
      <c r="N25" s="50">
        <f t="shared" si="1"/>
        <v>0</v>
      </c>
      <c r="O25" s="51">
        <f t="shared" si="2"/>
        <v>0</v>
      </c>
      <c r="P25" s="45">
        <f>[1]liv2!K25</f>
        <v>0</v>
      </c>
      <c r="Q25" s="47">
        <f>[1]liv2!M25</f>
        <v>0</v>
      </c>
      <c r="R25" s="52">
        <f>'[1]calcule L2'!U24</f>
        <v>0</v>
      </c>
      <c r="S25" s="53">
        <f t="shared" si="0"/>
        <v>0</v>
      </c>
    </row>
    <row r="26" spans="1:19" ht="15.75" x14ac:dyDescent="0.25">
      <c r="A26" s="249"/>
      <c r="B26" s="252"/>
      <c r="C26" s="32" t="s">
        <v>40</v>
      </c>
      <c r="D26" s="255" t="s">
        <v>41</v>
      </c>
      <c r="E26" s="255"/>
      <c r="F26" s="32">
        <v>14</v>
      </c>
      <c r="G26" s="34"/>
      <c r="H26" s="34">
        <f>[1]liv2!H26</f>
        <v>62.76</v>
      </c>
      <c r="I26" s="34">
        <f>[1]liv2!I26</f>
        <v>105.499</v>
      </c>
      <c r="J26" s="35"/>
      <c r="K26" s="36">
        <f>[1]liv2!P26</f>
        <v>83.693858621179999</v>
      </c>
      <c r="L26" s="37">
        <f>[1]liv2!M26</f>
        <v>43.04</v>
      </c>
      <c r="M26" s="38">
        <f>M27+M28+M31+M32+M33</f>
        <v>83.693858621179999</v>
      </c>
      <c r="N26" s="39">
        <f t="shared" si="1"/>
        <v>79.33142363546574</v>
      </c>
      <c r="O26" s="40">
        <f t="shared" si="2"/>
        <v>100</v>
      </c>
      <c r="P26" s="34">
        <f>[1]liv2!K26</f>
        <v>10.53</v>
      </c>
      <c r="Q26" s="36">
        <f>[1]liv2!M26</f>
        <v>43.04</v>
      </c>
      <c r="R26" s="41">
        <f>'[1]calcule L2'!U25</f>
        <v>38.16657</v>
      </c>
      <c r="S26" s="42">
        <f t="shared" si="0"/>
        <v>83.693858621179999</v>
      </c>
    </row>
    <row r="27" spans="1:19" ht="15.75" x14ac:dyDescent="0.25">
      <c r="A27" s="249"/>
      <c r="B27" s="252"/>
      <c r="C27" s="252"/>
      <c r="D27" s="43" t="s">
        <v>42</v>
      </c>
      <c r="E27" s="44" t="s">
        <v>43</v>
      </c>
      <c r="F27" s="43">
        <v>15</v>
      </c>
      <c r="G27" s="45"/>
      <c r="H27" s="45">
        <f>[1]liv2!H27</f>
        <v>0</v>
      </c>
      <c r="I27" s="45">
        <f>[1]liv2!I27</f>
        <v>3.6269999999999998</v>
      </c>
      <c r="J27" s="46"/>
      <c r="K27" s="47">
        <f>[1]liv2!P27</f>
        <v>2.5</v>
      </c>
      <c r="L27" s="48">
        <f>[1]liv2!M27</f>
        <v>0</v>
      </c>
      <c r="M27" s="49">
        <f>[1]liv2!P27</f>
        <v>2.5</v>
      </c>
      <c r="N27" s="50">
        <f t="shared" si="1"/>
        <v>68.927488282327005</v>
      </c>
      <c r="O27" s="51">
        <f t="shared" si="2"/>
        <v>100</v>
      </c>
      <c r="P27" s="45">
        <f>[1]liv2!K27</f>
        <v>0</v>
      </c>
      <c r="Q27" s="47">
        <f>[1]liv2!M27</f>
        <v>0</v>
      </c>
      <c r="R27" s="52">
        <f>'[1]calcule L2'!U26</f>
        <v>0.70699999999999996</v>
      </c>
      <c r="S27" s="53">
        <f t="shared" si="0"/>
        <v>2.5</v>
      </c>
    </row>
    <row r="28" spans="1:19" ht="30" x14ac:dyDescent="0.25">
      <c r="A28" s="249"/>
      <c r="B28" s="252"/>
      <c r="C28" s="252"/>
      <c r="D28" s="57" t="s">
        <v>44</v>
      </c>
      <c r="E28" s="58" t="s">
        <v>45</v>
      </c>
      <c r="F28" s="57">
        <v>16</v>
      </c>
      <c r="G28" s="45"/>
      <c r="H28" s="45">
        <f>[1]liv2!H28</f>
        <v>0</v>
      </c>
      <c r="I28" s="45">
        <f>[1]liv2!I28</f>
        <v>0</v>
      </c>
      <c r="J28" s="46"/>
      <c r="K28" s="47">
        <f>[1]liv2!P28</f>
        <v>0</v>
      </c>
      <c r="L28" s="48">
        <f>[1]liv2!M28</f>
        <v>6.22</v>
      </c>
      <c r="M28" s="49">
        <f>[1]liv2!P28</f>
        <v>0</v>
      </c>
      <c r="N28" s="50">
        <f t="shared" si="1"/>
        <v>0</v>
      </c>
      <c r="O28" s="51">
        <f t="shared" si="2"/>
        <v>0</v>
      </c>
      <c r="P28" s="45">
        <f>[1]liv2!K28</f>
        <v>6.22</v>
      </c>
      <c r="Q28" s="47">
        <f>[1]liv2!M28</f>
        <v>6.22</v>
      </c>
      <c r="R28" s="52">
        <f>'[1]calcule L2'!U27</f>
        <v>0</v>
      </c>
      <c r="S28" s="53">
        <f t="shared" si="0"/>
        <v>0</v>
      </c>
    </row>
    <row r="29" spans="1:19" ht="15.75" x14ac:dyDescent="0.25">
      <c r="A29" s="249"/>
      <c r="B29" s="252"/>
      <c r="C29" s="252"/>
      <c r="D29" s="43"/>
      <c r="E29" s="44" t="s">
        <v>46</v>
      </c>
      <c r="F29" s="43">
        <v>17</v>
      </c>
      <c r="G29" s="45"/>
      <c r="H29" s="45">
        <f>[1]liv2!H29</f>
        <v>0</v>
      </c>
      <c r="I29" s="45">
        <f>[1]liv2!I29</f>
        <v>0</v>
      </c>
      <c r="J29" s="46"/>
      <c r="K29" s="47">
        <f>[1]liv2!P29</f>
        <v>0</v>
      </c>
      <c r="L29" s="48">
        <f>[1]liv2!M29</f>
        <v>6.22</v>
      </c>
      <c r="M29" s="49">
        <f>[1]liv2!P29</f>
        <v>0</v>
      </c>
      <c r="N29" s="50">
        <f t="shared" si="1"/>
        <v>0</v>
      </c>
      <c r="O29" s="51">
        <f t="shared" si="2"/>
        <v>0</v>
      </c>
      <c r="P29" s="45">
        <f>[1]liv2!K29</f>
        <v>6.22</v>
      </c>
      <c r="Q29" s="47">
        <f>[1]liv2!M29</f>
        <v>6.22</v>
      </c>
      <c r="R29" s="52">
        <f>'[1]calcule L2'!U28</f>
        <v>0</v>
      </c>
      <c r="S29" s="53">
        <f t="shared" si="0"/>
        <v>0</v>
      </c>
    </row>
    <row r="30" spans="1:19" ht="15.75" x14ac:dyDescent="0.25">
      <c r="A30" s="249"/>
      <c r="B30" s="252"/>
      <c r="C30" s="252"/>
      <c r="D30" s="43"/>
      <c r="E30" s="44" t="s">
        <v>47</v>
      </c>
      <c r="F30" s="43">
        <v>18</v>
      </c>
      <c r="G30" s="45"/>
      <c r="H30" s="45">
        <f>[1]liv2!H30</f>
        <v>0</v>
      </c>
      <c r="I30" s="45">
        <f>[1]liv2!I30</f>
        <v>0</v>
      </c>
      <c r="J30" s="46"/>
      <c r="K30" s="47">
        <f>[1]liv2!P30</f>
        <v>0</v>
      </c>
      <c r="L30" s="48">
        <f>[1]liv2!M30</f>
        <v>0</v>
      </c>
      <c r="M30" s="49">
        <f>[1]liv2!P30</f>
        <v>0</v>
      </c>
      <c r="N30" s="50">
        <f t="shared" si="1"/>
        <v>0</v>
      </c>
      <c r="O30" s="51">
        <f t="shared" si="2"/>
        <v>0</v>
      </c>
      <c r="P30" s="45">
        <f>[1]liv2!K30</f>
        <v>0</v>
      </c>
      <c r="Q30" s="47">
        <f>[1]liv2!M30</f>
        <v>0</v>
      </c>
      <c r="R30" s="52">
        <f>'[1]calcule L2'!U29</f>
        <v>0</v>
      </c>
      <c r="S30" s="53">
        <f t="shared" si="0"/>
        <v>0</v>
      </c>
    </row>
    <row r="31" spans="1:19" ht="15.75" x14ac:dyDescent="0.25">
      <c r="A31" s="249"/>
      <c r="B31" s="252"/>
      <c r="C31" s="252"/>
      <c r="D31" s="43" t="s">
        <v>48</v>
      </c>
      <c r="E31" s="44" t="s">
        <v>49</v>
      </c>
      <c r="F31" s="43">
        <v>19</v>
      </c>
      <c r="G31" s="45"/>
      <c r="H31" s="45">
        <f>[1]liv2!H31</f>
        <v>0</v>
      </c>
      <c r="I31" s="45">
        <f>[1]liv2!I31</f>
        <v>0</v>
      </c>
      <c r="J31" s="46"/>
      <c r="K31" s="47">
        <f>[1]liv2!P31</f>
        <v>0</v>
      </c>
      <c r="L31" s="48">
        <f>[1]liv2!M31</f>
        <v>0</v>
      </c>
      <c r="M31" s="49">
        <f>[1]liv2!P31</f>
        <v>0</v>
      </c>
      <c r="N31" s="50">
        <f t="shared" si="1"/>
        <v>0</v>
      </c>
      <c r="O31" s="51">
        <f t="shared" si="2"/>
        <v>0</v>
      </c>
      <c r="P31" s="45">
        <f>[1]liv2!K31</f>
        <v>0</v>
      </c>
      <c r="Q31" s="47">
        <f>[1]liv2!M31</f>
        <v>0</v>
      </c>
      <c r="R31" s="52">
        <f>'[1]calcule L2'!U30</f>
        <v>0</v>
      </c>
      <c r="S31" s="53">
        <f t="shared" si="0"/>
        <v>0</v>
      </c>
    </row>
    <row r="32" spans="1:19" ht="15.75" x14ac:dyDescent="0.25">
      <c r="A32" s="249"/>
      <c r="B32" s="252"/>
      <c r="C32" s="252"/>
      <c r="D32" s="43" t="s">
        <v>50</v>
      </c>
      <c r="E32" s="44" t="s">
        <v>51</v>
      </c>
      <c r="F32" s="43">
        <v>20</v>
      </c>
      <c r="G32" s="45"/>
      <c r="H32" s="45">
        <f>[1]liv2!H32</f>
        <v>0</v>
      </c>
      <c r="I32" s="45">
        <f>[1]liv2!I32</f>
        <v>0</v>
      </c>
      <c r="J32" s="46"/>
      <c r="K32" s="47">
        <f>[1]liv2!P32</f>
        <v>0</v>
      </c>
      <c r="L32" s="48">
        <f>[1]liv2!M32</f>
        <v>0</v>
      </c>
      <c r="M32" s="49">
        <f>[1]liv2!P32</f>
        <v>0</v>
      </c>
      <c r="N32" s="50">
        <f t="shared" si="1"/>
        <v>0</v>
      </c>
      <c r="O32" s="51">
        <f t="shared" si="2"/>
        <v>0</v>
      </c>
      <c r="P32" s="45">
        <f>[1]liv2!K32</f>
        <v>0</v>
      </c>
      <c r="Q32" s="47">
        <f>[1]liv2!M32</f>
        <v>0</v>
      </c>
      <c r="R32" s="52">
        <f>'[1]calcule L2'!U31</f>
        <v>0</v>
      </c>
      <c r="S32" s="53">
        <f t="shared" si="0"/>
        <v>0</v>
      </c>
    </row>
    <row r="33" spans="1:19" ht="15.75" x14ac:dyDescent="0.25">
      <c r="A33" s="249"/>
      <c r="B33" s="252"/>
      <c r="C33" s="252"/>
      <c r="D33" s="43" t="s">
        <v>52</v>
      </c>
      <c r="E33" s="44" t="s">
        <v>53</v>
      </c>
      <c r="F33" s="43">
        <v>21</v>
      </c>
      <c r="G33" s="45"/>
      <c r="H33" s="45">
        <f>[1]liv2!H33</f>
        <v>62.76</v>
      </c>
      <c r="I33" s="45">
        <f>[1]liv2!I33</f>
        <v>101.872</v>
      </c>
      <c r="J33" s="46"/>
      <c r="K33" s="47">
        <f>[1]liv2!P33</f>
        <v>81.193858621179999</v>
      </c>
      <c r="L33" s="48">
        <f>[1]liv2!M33</f>
        <v>36.82</v>
      </c>
      <c r="M33" s="49">
        <f>[1]liv2!P33</f>
        <v>81.193858621179999</v>
      </c>
      <c r="N33" s="50">
        <f t="shared" si="1"/>
        <v>79.701840173138834</v>
      </c>
      <c r="O33" s="51">
        <f t="shared" si="2"/>
        <v>100</v>
      </c>
      <c r="P33" s="45">
        <f>[1]liv2!K33</f>
        <v>4.3099999999999996</v>
      </c>
      <c r="Q33" s="47">
        <f>[1]liv2!M33</f>
        <v>36.82</v>
      </c>
      <c r="R33" s="52">
        <f>'[1]calcule L2'!U32</f>
        <v>37.459569999999999</v>
      </c>
      <c r="S33" s="53">
        <f t="shared" si="0"/>
        <v>81.193858621179999</v>
      </c>
    </row>
    <row r="34" spans="1:19" ht="15.75" x14ac:dyDescent="0.25">
      <c r="A34" s="249"/>
      <c r="B34" s="32">
        <v>2</v>
      </c>
      <c r="C34" s="32"/>
      <c r="D34" s="255" t="s">
        <v>54</v>
      </c>
      <c r="E34" s="255"/>
      <c r="F34" s="32">
        <v>22</v>
      </c>
      <c r="G34" s="34"/>
      <c r="H34" s="34">
        <f>[1]liv2!H34</f>
        <v>0.04</v>
      </c>
      <c r="I34" s="34">
        <f>[1]liv2!I34</f>
        <v>7.0000000000000001E-3</v>
      </c>
      <c r="J34" s="35"/>
      <c r="K34" s="36">
        <f>[1]liv2!P34</f>
        <v>0.1</v>
      </c>
      <c r="L34" s="37">
        <f>[1]liv2!M34</f>
        <v>0</v>
      </c>
      <c r="M34" s="59">
        <f>M35+M36+M37+M38+M39</f>
        <v>0.1</v>
      </c>
      <c r="N34" s="39">
        <f t="shared" si="1"/>
        <v>1428.5714285714287</v>
      </c>
      <c r="O34" s="40">
        <f t="shared" si="2"/>
        <v>100</v>
      </c>
      <c r="P34" s="34">
        <f>[1]liv2!K34</f>
        <v>0</v>
      </c>
      <c r="Q34" s="36">
        <f>[1]liv2!M34</f>
        <v>0</v>
      </c>
      <c r="R34" s="41">
        <f>'[1]calcule L2'!U33</f>
        <v>0</v>
      </c>
      <c r="S34" s="42">
        <f t="shared" si="0"/>
        <v>0.1</v>
      </c>
    </row>
    <row r="35" spans="1:19" ht="15.75" x14ac:dyDescent="0.25">
      <c r="A35" s="249"/>
      <c r="B35" s="252"/>
      <c r="C35" s="43" t="s">
        <v>18</v>
      </c>
      <c r="D35" s="254" t="s">
        <v>55</v>
      </c>
      <c r="E35" s="254"/>
      <c r="F35" s="43">
        <v>23</v>
      </c>
      <c r="G35" s="45"/>
      <c r="H35" s="45">
        <f>[1]liv2!H35</f>
        <v>0</v>
      </c>
      <c r="I35" s="45">
        <f>[1]liv2!I35</f>
        <v>0</v>
      </c>
      <c r="J35" s="46"/>
      <c r="K35" s="47">
        <f>[1]liv2!P35</f>
        <v>0</v>
      </c>
      <c r="L35" s="48">
        <f>[1]liv2!M35</f>
        <v>0</v>
      </c>
      <c r="M35" s="49">
        <f>[1]liv2!P35</f>
        <v>0</v>
      </c>
      <c r="N35" s="50">
        <f t="shared" si="1"/>
        <v>0</v>
      </c>
      <c r="O35" s="51">
        <f t="shared" si="2"/>
        <v>0</v>
      </c>
      <c r="P35" s="45">
        <f>[1]liv2!K35</f>
        <v>0</v>
      </c>
      <c r="Q35" s="47">
        <f>[1]liv2!M35</f>
        <v>0</v>
      </c>
      <c r="R35" s="52">
        <f>'[1]calcule L2'!U34</f>
        <v>0</v>
      </c>
      <c r="S35" s="53">
        <f t="shared" si="0"/>
        <v>0</v>
      </c>
    </row>
    <row r="36" spans="1:19" ht="15.75" x14ac:dyDescent="0.25">
      <c r="A36" s="249"/>
      <c r="B36" s="252"/>
      <c r="C36" s="43" t="s">
        <v>28</v>
      </c>
      <c r="D36" s="254" t="s">
        <v>56</v>
      </c>
      <c r="E36" s="254"/>
      <c r="F36" s="43">
        <v>24</v>
      </c>
      <c r="G36" s="45"/>
      <c r="H36" s="45">
        <f>[1]liv2!H36</f>
        <v>0</v>
      </c>
      <c r="I36" s="45">
        <f>[1]liv2!I36</f>
        <v>0</v>
      </c>
      <c r="J36" s="46"/>
      <c r="K36" s="47">
        <f>[1]liv2!P36</f>
        <v>0</v>
      </c>
      <c r="L36" s="48">
        <f>[1]liv2!M36</f>
        <v>0</v>
      </c>
      <c r="M36" s="49">
        <f>[1]liv2!P36</f>
        <v>0</v>
      </c>
      <c r="N36" s="50">
        <f t="shared" si="1"/>
        <v>0</v>
      </c>
      <c r="O36" s="51">
        <f t="shared" si="2"/>
        <v>0</v>
      </c>
      <c r="P36" s="45">
        <f>[1]liv2!K36</f>
        <v>0</v>
      </c>
      <c r="Q36" s="47">
        <f>[1]liv2!M36</f>
        <v>0</v>
      </c>
      <c r="R36" s="52">
        <f>'[1]calcule L2'!U35</f>
        <v>0</v>
      </c>
      <c r="S36" s="53">
        <f t="shared" si="0"/>
        <v>0</v>
      </c>
    </row>
    <row r="37" spans="1:19" ht="15.75" x14ac:dyDescent="0.25">
      <c r="A37" s="249"/>
      <c r="B37" s="252"/>
      <c r="C37" s="43" t="s">
        <v>30</v>
      </c>
      <c r="D37" s="254" t="s">
        <v>57</v>
      </c>
      <c r="E37" s="254"/>
      <c r="F37" s="43">
        <v>25</v>
      </c>
      <c r="G37" s="45"/>
      <c r="H37" s="45">
        <f>[1]liv2!H37</f>
        <v>0</v>
      </c>
      <c r="I37" s="45">
        <f>[1]liv2!I37</f>
        <v>0</v>
      </c>
      <c r="J37" s="46"/>
      <c r="K37" s="47">
        <f>[1]liv2!P37</f>
        <v>0</v>
      </c>
      <c r="L37" s="48">
        <f>[1]liv2!M37</f>
        <v>0</v>
      </c>
      <c r="M37" s="49">
        <f>[1]liv2!P37</f>
        <v>0</v>
      </c>
      <c r="N37" s="50">
        <f t="shared" si="1"/>
        <v>0</v>
      </c>
      <c r="O37" s="51">
        <f t="shared" si="2"/>
        <v>0</v>
      </c>
      <c r="P37" s="45">
        <f>[1]liv2!K37</f>
        <v>0</v>
      </c>
      <c r="Q37" s="47">
        <f>[1]liv2!M37</f>
        <v>0</v>
      </c>
      <c r="R37" s="52">
        <f>'[1]calcule L2'!U36</f>
        <v>0</v>
      </c>
      <c r="S37" s="53">
        <f t="shared" si="0"/>
        <v>0</v>
      </c>
    </row>
    <row r="38" spans="1:19" ht="15.75" x14ac:dyDescent="0.25">
      <c r="A38" s="249"/>
      <c r="B38" s="252"/>
      <c r="C38" s="43" t="s">
        <v>36</v>
      </c>
      <c r="D38" s="254" t="s">
        <v>58</v>
      </c>
      <c r="E38" s="254"/>
      <c r="F38" s="43">
        <v>26</v>
      </c>
      <c r="G38" s="45"/>
      <c r="H38" s="45">
        <f>[1]liv2!H38</f>
        <v>0.04</v>
      </c>
      <c r="I38" s="45">
        <f>[1]liv2!I38</f>
        <v>7.0000000000000001E-3</v>
      </c>
      <c r="J38" s="46"/>
      <c r="K38" s="47">
        <f>[1]liv2!P38</f>
        <v>0.1</v>
      </c>
      <c r="L38" s="48">
        <f>[1]liv2!M38</f>
        <v>0</v>
      </c>
      <c r="M38" s="49">
        <f>[1]liv2!P38</f>
        <v>0.1</v>
      </c>
      <c r="N38" s="50">
        <f t="shared" si="1"/>
        <v>1428.5714285714287</v>
      </c>
      <c r="O38" s="51">
        <f t="shared" si="2"/>
        <v>100</v>
      </c>
      <c r="P38" s="45">
        <f>[1]liv2!K38</f>
        <v>0</v>
      </c>
      <c r="Q38" s="47">
        <f>[1]liv2!M38</f>
        <v>0</v>
      </c>
      <c r="R38" s="52">
        <f>'[1]calcule L2'!U37</f>
        <v>0</v>
      </c>
      <c r="S38" s="53">
        <f t="shared" si="0"/>
        <v>0.1</v>
      </c>
    </row>
    <row r="39" spans="1:19" ht="16.5" thickBot="1" x14ac:dyDescent="0.3">
      <c r="A39" s="250"/>
      <c r="B39" s="256"/>
      <c r="C39" s="60" t="s">
        <v>38</v>
      </c>
      <c r="D39" s="257" t="s">
        <v>59</v>
      </c>
      <c r="E39" s="257"/>
      <c r="F39" s="60">
        <v>27</v>
      </c>
      <c r="G39" s="61"/>
      <c r="H39" s="61">
        <f>[1]liv2!H39</f>
        <v>0</v>
      </c>
      <c r="I39" s="61">
        <f>[1]liv2!I39</f>
        <v>0</v>
      </c>
      <c r="J39" s="62"/>
      <c r="K39" s="63">
        <f>[1]liv2!P39</f>
        <v>0</v>
      </c>
      <c r="L39" s="64">
        <f>[1]liv2!M39</f>
        <v>0</v>
      </c>
      <c r="M39" s="65">
        <f>[1]liv2!P39</f>
        <v>0</v>
      </c>
      <c r="N39" s="66">
        <f t="shared" si="1"/>
        <v>0</v>
      </c>
      <c r="O39" s="67">
        <f t="shared" si="2"/>
        <v>0</v>
      </c>
      <c r="P39" s="61">
        <f>[1]liv2!K39</f>
        <v>0</v>
      </c>
      <c r="Q39" s="63">
        <f>[1]liv2!M39</f>
        <v>0</v>
      </c>
      <c r="R39" s="68">
        <f>'[1]calcule L2'!U38</f>
        <v>0</v>
      </c>
      <c r="S39" s="69">
        <f t="shared" si="0"/>
        <v>0</v>
      </c>
    </row>
    <row r="40" spans="1:19" ht="15.75" x14ac:dyDescent="0.25">
      <c r="A40" s="70" t="s">
        <v>60</v>
      </c>
      <c r="B40" s="258" t="s">
        <v>61</v>
      </c>
      <c r="C40" s="258"/>
      <c r="D40" s="258"/>
      <c r="E40" s="258"/>
      <c r="F40" s="21">
        <v>28</v>
      </c>
      <c r="G40" s="23"/>
      <c r="H40" s="23">
        <f>[1]liv2!H40</f>
        <v>1791.7449999999997</v>
      </c>
      <c r="I40" s="23">
        <f>[1]liv2!I40</f>
        <v>1820.1459999999997</v>
      </c>
      <c r="J40" s="24"/>
      <c r="K40" s="25">
        <f>[1]liv2!P40</f>
        <v>2354.1398666151763</v>
      </c>
      <c r="L40" s="26">
        <f>[1]liv2!M40</f>
        <v>1141.5837999999999</v>
      </c>
      <c r="M40" s="27">
        <f>M41+M142</f>
        <v>2442.6398666151763</v>
      </c>
      <c r="N40" s="28">
        <f t="shared" si="1"/>
        <v>134.20021617030594</v>
      </c>
      <c r="O40" s="29">
        <f t="shared" si="2"/>
        <v>103.75933483201433</v>
      </c>
      <c r="P40" s="23">
        <f>[1]liv2!K40</f>
        <v>505.31200000000007</v>
      </c>
      <c r="Q40" s="25">
        <f>[1]liv2!M40</f>
        <v>1141.5837999999999</v>
      </c>
      <c r="R40" s="30">
        <f>'[1]calcule L2'!U39</f>
        <v>1506.4311700000001</v>
      </c>
      <c r="S40" s="31">
        <f t="shared" si="0"/>
        <v>2442.6398666151763</v>
      </c>
    </row>
    <row r="41" spans="1:19" ht="15.75" x14ac:dyDescent="0.25">
      <c r="A41" s="249"/>
      <c r="B41" s="32">
        <v>1</v>
      </c>
      <c r="C41" s="259" t="s">
        <v>62</v>
      </c>
      <c r="D41" s="259"/>
      <c r="E41" s="259"/>
      <c r="F41" s="32">
        <v>29</v>
      </c>
      <c r="G41" s="34"/>
      <c r="H41" s="34">
        <f>[1]liv2!H41</f>
        <v>1791.5449999999996</v>
      </c>
      <c r="I41" s="34">
        <f>[1]liv2!I41</f>
        <v>1820.1159999999998</v>
      </c>
      <c r="J41" s="35"/>
      <c r="K41" s="36">
        <f>[1]liv2!P41</f>
        <v>2354.1098666151761</v>
      </c>
      <c r="L41" s="37">
        <f>[1]liv2!M41</f>
        <v>1141.5837999999999</v>
      </c>
      <c r="M41" s="38">
        <f>M42+M90+M97+M125</f>
        <v>2442.6098666151761</v>
      </c>
      <c r="N41" s="39">
        <f t="shared" si="1"/>
        <v>134.20077987420453</v>
      </c>
      <c r="O41" s="40">
        <f t="shared" si="2"/>
        <v>103.75938273973799</v>
      </c>
      <c r="P41" s="34">
        <f>[1]liv2!K41</f>
        <v>505.31200000000007</v>
      </c>
      <c r="Q41" s="36">
        <f>[1]liv2!M41</f>
        <v>1141.5837999999999</v>
      </c>
      <c r="R41" s="41">
        <f>'[1]calcule L2'!U40</f>
        <v>1506.4311700000001</v>
      </c>
      <c r="S41" s="42">
        <f t="shared" si="0"/>
        <v>2442.6098666151761</v>
      </c>
    </row>
    <row r="42" spans="1:19" ht="15.75" x14ac:dyDescent="0.25">
      <c r="A42" s="249"/>
      <c r="B42" s="252"/>
      <c r="C42" s="259" t="s">
        <v>63</v>
      </c>
      <c r="D42" s="259"/>
      <c r="E42" s="259"/>
      <c r="F42" s="32">
        <v>30</v>
      </c>
      <c r="G42" s="34"/>
      <c r="H42" s="34">
        <f>[1]liv2!H42</f>
        <v>849.9899999999999</v>
      </c>
      <c r="I42" s="34">
        <f>[1]liv2!I42</f>
        <v>871.01699999999994</v>
      </c>
      <c r="J42" s="35"/>
      <c r="K42" s="36">
        <f>[1]liv2!P42</f>
        <v>1112.2195611746999</v>
      </c>
      <c r="L42" s="37">
        <f>[1]liv2!M42</f>
        <v>594.34679999999992</v>
      </c>
      <c r="M42" s="38">
        <f>M43+M51+M57</f>
        <v>1200.7195611746999</v>
      </c>
      <c r="N42" s="39">
        <f t="shared" si="1"/>
        <v>137.85259773054946</v>
      </c>
      <c r="O42" s="40">
        <f t="shared" si="2"/>
        <v>107.95706199471337</v>
      </c>
      <c r="P42" s="34">
        <f>[1]liv2!K42</f>
        <v>264.71000000000004</v>
      </c>
      <c r="Q42" s="36">
        <f>[1]liv2!M42</f>
        <v>594.34679999999992</v>
      </c>
      <c r="R42" s="41">
        <f>'[1]calcule L2'!U41</f>
        <v>727.79573500000004</v>
      </c>
      <c r="S42" s="42">
        <f t="shared" si="0"/>
        <v>1200.7195611746999</v>
      </c>
    </row>
    <row r="43" spans="1:19" ht="15.75" x14ac:dyDescent="0.25">
      <c r="A43" s="249"/>
      <c r="B43" s="252"/>
      <c r="C43" s="32" t="s">
        <v>64</v>
      </c>
      <c r="D43" s="255" t="s">
        <v>65</v>
      </c>
      <c r="E43" s="255"/>
      <c r="F43" s="32">
        <v>31</v>
      </c>
      <c r="G43" s="34"/>
      <c r="H43" s="34">
        <f>[1]liv2!H43</f>
        <v>115.17999999999999</v>
      </c>
      <c r="I43" s="34">
        <f>[1]liv2!I43</f>
        <v>105.24299999999999</v>
      </c>
      <c r="J43" s="35"/>
      <c r="K43" s="36">
        <f>[1]liv2!P43</f>
        <v>130.09176579999999</v>
      </c>
      <c r="L43" s="37">
        <f>[1]liv2!M43</f>
        <v>34.466999999999999</v>
      </c>
      <c r="M43" s="38">
        <f>M44+M45+M48+M49+M50</f>
        <v>138.59176579999999</v>
      </c>
      <c r="N43" s="39">
        <f t="shared" si="1"/>
        <v>131.68739564626625</v>
      </c>
      <c r="O43" s="40">
        <f t="shared" si="2"/>
        <v>106.53384935451464</v>
      </c>
      <c r="P43" s="34">
        <f>[1]liv2!K43</f>
        <v>13.884</v>
      </c>
      <c r="Q43" s="36">
        <f>[1]liv2!M43</f>
        <v>34.466999999999999</v>
      </c>
      <c r="R43" s="41">
        <f>'[1]calcule L2'!U42</f>
        <v>47.168399999999991</v>
      </c>
      <c r="S43" s="42">
        <f t="shared" si="0"/>
        <v>138.59176579999999</v>
      </c>
    </row>
    <row r="44" spans="1:19" ht="15.75" x14ac:dyDescent="0.25">
      <c r="A44" s="249"/>
      <c r="B44" s="252"/>
      <c r="C44" s="43" t="s">
        <v>18</v>
      </c>
      <c r="D44" s="254" t="s">
        <v>66</v>
      </c>
      <c r="E44" s="254"/>
      <c r="F44" s="43">
        <v>32</v>
      </c>
      <c r="G44" s="45"/>
      <c r="H44" s="45">
        <f>[1]liv2!H44</f>
        <v>0</v>
      </c>
      <c r="I44" s="45">
        <f>[1]liv2!I44</f>
        <v>0</v>
      </c>
      <c r="J44" s="46"/>
      <c r="K44" s="47">
        <f>[1]liv2!P44</f>
        <v>0</v>
      </c>
      <c r="L44" s="48">
        <f>[1]liv2!M44</f>
        <v>0</v>
      </c>
      <c r="M44" s="49">
        <f>[1]liv2!P44</f>
        <v>0</v>
      </c>
      <c r="N44" s="50">
        <f t="shared" si="1"/>
        <v>0</v>
      </c>
      <c r="O44" s="51">
        <f t="shared" si="2"/>
        <v>0</v>
      </c>
      <c r="P44" s="45">
        <f>[1]liv2!K44</f>
        <v>0</v>
      </c>
      <c r="Q44" s="47">
        <f>[1]liv2!M44</f>
        <v>0</v>
      </c>
      <c r="R44" s="52">
        <f>'[1]calcule L2'!U43</f>
        <v>0</v>
      </c>
      <c r="S44" s="53">
        <f t="shared" si="0"/>
        <v>0</v>
      </c>
    </row>
    <row r="45" spans="1:19" ht="15.75" x14ac:dyDescent="0.25">
      <c r="A45" s="249"/>
      <c r="B45" s="252"/>
      <c r="C45" s="43" t="s">
        <v>28</v>
      </c>
      <c r="D45" s="254" t="s">
        <v>67</v>
      </c>
      <c r="E45" s="254"/>
      <c r="F45" s="43">
        <v>33</v>
      </c>
      <c r="G45" s="45"/>
      <c r="H45" s="45">
        <f>[1]liv2!H45</f>
        <v>79.599999999999994</v>
      </c>
      <c r="I45" s="45">
        <f>[1]liv2!I45</f>
        <v>70.963999999999999</v>
      </c>
      <c r="J45" s="46"/>
      <c r="K45" s="47">
        <f>[1]liv2!P45</f>
        <v>89.09176579999999</v>
      </c>
      <c r="L45" s="48">
        <f>[1]liv2!M45</f>
        <v>28.498999999999999</v>
      </c>
      <c r="M45" s="49">
        <f>[1]liv2!P45+8500/1000</f>
        <v>97.59176579999999</v>
      </c>
      <c r="N45" s="50">
        <f t="shared" si="1"/>
        <v>137.52292119948143</v>
      </c>
      <c r="O45" s="51">
        <f t="shared" si="2"/>
        <v>109.54072458175479</v>
      </c>
      <c r="P45" s="45">
        <f>[1]liv2!K45</f>
        <v>10.634</v>
      </c>
      <c r="Q45" s="47">
        <f>[1]liv2!M45</f>
        <v>28.498999999999999</v>
      </c>
      <c r="R45" s="52">
        <f>'[1]calcule L2'!U44</f>
        <v>37.71208</v>
      </c>
      <c r="S45" s="53">
        <f t="shared" si="0"/>
        <v>97.59176579999999</v>
      </c>
    </row>
    <row r="46" spans="1:19" ht="15.75" x14ac:dyDescent="0.25">
      <c r="A46" s="249"/>
      <c r="B46" s="252"/>
      <c r="C46" s="252"/>
      <c r="D46" s="43" t="s">
        <v>68</v>
      </c>
      <c r="E46" s="44" t="s">
        <v>69</v>
      </c>
      <c r="F46" s="43">
        <v>34</v>
      </c>
      <c r="G46" s="45"/>
      <c r="H46" s="45">
        <f>[1]liv2!H46</f>
        <v>3.5</v>
      </c>
      <c r="I46" s="45">
        <f>[1]liv2!I46</f>
        <v>5.1210000000000004</v>
      </c>
      <c r="J46" s="46"/>
      <c r="K46" s="47">
        <f>[1]liv2!P46</f>
        <v>5.25</v>
      </c>
      <c r="L46" s="48">
        <f>[1]liv2!M46</f>
        <v>0</v>
      </c>
      <c r="M46" s="49">
        <f>[1]liv2!P46</f>
        <v>5.25</v>
      </c>
      <c r="N46" s="50">
        <f t="shared" si="1"/>
        <v>102.51903925014645</v>
      </c>
      <c r="O46" s="51">
        <f t="shared" si="2"/>
        <v>100</v>
      </c>
      <c r="P46" s="45">
        <f>[1]liv2!K46</f>
        <v>0</v>
      </c>
      <c r="Q46" s="47">
        <f>[1]liv2!M46</f>
        <v>0</v>
      </c>
      <c r="R46" s="52">
        <f>'[1]calcule L2'!U45</f>
        <v>0.41681000000000001</v>
      </c>
      <c r="S46" s="53">
        <f t="shared" si="0"/>
        <v>5.25</v>
      </c>
    </row>
    <row r="47" spans="1:19" ht="15.75" x14ac:dyDescent="0.25">
      <c r="A47" s="249"/>
      <c r="B47" s="252"/>
      <c r="C47" s="252"/>
      <c r="D47" s="43" t="s">
        <v>70</v>
      </c>
      <c r="E47" s="44" t="s">
        <v>71</v>
      </c>
      <c r="F47" s="43">
        <v>35</v>
      </c>
      <c r="G47" s="45"/>
      <c r="H47" s="45">
        <f>[1]liv2!H47</f>
        <v>42.18</v>
      </c>
      <c r="I47" s="45">
        <f>[1]liv2!I47</f>
        <v>40.960999999999999</v>
      </c>
      <c r="J47" s="46"/>
      <c r="K47" s="47">
        <f>[1]liv2!P47</f>
        <v>47.213349960000002</v>
      </c>
      <c r="L47" s="48">
        <f>[1]liv2!M47</f>
        <v>19.388999999999999</v>
      </c>
      <c r="M47" s="49">
        <f>[1]liv2!P47</f>
        <v>47.213349960000002</v>
      </c>
      <c r="N47" s="50">
        <f t="shared" si="1"/>
        <v>115.26415360953102</v>
      </c>
      <c r="O47" s="51">
        <f t="shared" si="2"/>
        <v>100</v>
      </c>
      <c r="P47" s="45">
        <f>[1]liv2!K47</f>
        <v>8.9610000000000003</v>
      </c>
      <c r="Q47" s="47">
        <f>[1]liv2!M47</f>
        <v>19.388999999999999</v>
      </c>
      <c r="R47" s="52">
        <f>'[1]calcule L2'!U46</f>
        <v>25.062490000000004</v>
      </c>
      <c r="S47" s="53">
        <f t="shared" si="0"/>
        <v>47.213349960000002</v>
      </c>
    </row>
    <row r="48" spans="1:19" ht="15.75" x14ac:dyDescent="0.25">
      <c r="A48" s="249"/>
      <c r="B48" s="252"/>
      <c r="C48" s="43" t="s">
        <v>30</v>
      </c>
      <c r="D48" s="254" t="s">
        <v>72</v>
      </c>
      <c r="E48" s="254"/>
      <c r="F48" s="43">
        <v>36</v>
      </c>
      <c r="G48" s="45"/>
      <c r="H48" s="45">
        <f>[1]liv2!H48</f>
        <v>22.58</v>
      </c>
      <c r="I48" s="45">
        <f>[1]liv2!I48</f>
        <v>23.088999999999999</v>
      </c>
      <c r="J48" s="46"/>
      <c r="K48" s="47">
        <f>[1]liv2!P48</f>
        <v>28</v>
      </c>
      <c r="L48" s="48">
        <f>[1]liv2!M48</f>
        <v>0</v>
      </c>
      <c r="M48" s="49">
        <f>[1]liv2!P48</f>
        <v>28</v>
      </c>
      <c r="N48" s="50">
        <f t="shared" si="1"/>
        <v>121.26986876867774</v>
      </c>
      <c r="O48" s="51">
        <f t="shared" si="2"/>
        <v>100</v>
      </c>
      <c r="P48" s="45">
        <f>[1]liv2!K48</f>
        <v>0</v>
      </c>
      <c r="Q48" s="47">
        <f>[1]liv2!M48</f>
        <v>0</v>
      </c>
      <c r="R48" s="52">
        <f>'[1]calcule L2'!U47</f>
        <v>2.2224400000000002</v>
      </c>
      <c r="S48" s="53">
        <f t="shared" si="0"/>
        <v>28</v>
      </c>
    </row>
    <row r="49" spans="1:19" ht="15.75" x14ac:dyDescent="0.25">
      <c r="A49" s="249"/>
      <c r="B49" s="252"/>
      <c r="C49" s="43" t="s">
        <v>36</v>
      </c>
      <c r="D49" s="254" t="s">
        <v>73</v>
      </c>
      <c r="E49" s="254"/>
      <c r="F49" s="43">
        <v>37</v>
      </c>
      <c r="G49" s="45"/>
      <c r="H49" s="45">
        <f>[1]liv2!H49</f>
        <v>13</v>
      </c>
      <c r="I49" s="45">
        <f>[1]liv2!I49</f>
        <v>11.190000000000001</v>
      </c>
      <c r="J49" s="46"/>
      <c r="K49" s="47">
        <f>[1]liv2!P49</f>
        <v>13</v>
      </c>
      <c r="L49" s="48">
        <f>[1]liv2!M49</f>
        <v>5.968</v>
      </c>
      <c r="M49" s="49">
        <f>[1]liv2!P49</f>
        <v>13</v>
      </c>
      <c r="N49" s="50">
        <f t="shared" si="1"/>
        <v>116.17515638963359</v>
      </c>
      <c r="O49" s="51">
        <f t="shared" si="2"/>
        <v>100</v>
      </c>
      <c r="P49" s="45">
        <f>[1]liv2!K49</f>
        <v>3.25</v>
      </c>
      <c r="Q49" s="47">
        <f>[1]liv2!M49</f>
        <v>5.968</v>
      </c>
      <c r="R49" s="52">
        <f>'[1]calcule L2'!U48</f>
        <v>7.2338799999999992</v>
      </c>
      <c r="S49" s="53">
        <f t="shared" si="0"/>
        <v>13</v>
      </c>
    </row>
    <row r="50" spans="1:19" ht="15.75" x14ac:dyDescent="0.25">
      <c r="A50" s="249"/>
      <c r="B50" s="252"/>
      <c r="C50" s="43" t="s">
        <v>38</v>
      </c>
      <c r="D50" s="254" t="s">
        <v>74</v>
      </c>
      <c r="E50" s="254"/>
      <c r="F50" s="43">
        <v>38</v>
      </c>
      <c r="G50" s="45"/>
      <c r="H50" s="45">
        <f>[1]liv2!H50</f>
        <v>0</v>
      </c>
      <c r="I50" s="45">
        <f>[1]liv2!I50</f>
        <v>0</v>
      </c>
      <c r="J50" s="46"/>
      <c r="K50" s="47">
        <f>[1]liv2!P50</f>
        <v>0</v>
      </c>
      <c r="L50" s="48">
        <f>[1]liv2!M50</f>
        <v>0</v>
      </c>
      <c r="M50" s="49">
        <f>[1]liv2!P50</f>
        <v>0</v>
      </c>
      <c r="N50" s="50">
        <f t="shared" si="1"/>
        <v>0</v>
      </c>
      <c r="O50" s="51">
        <f t="shared" si="2"/>
        <v>0</v>
      </c>
      <c r="P50" s="45">
        <f>[1]liv2!K50</f>
        <v>0</v>
      </c>
      <c r="Q50" s="47">
        <f>[1]liv2!M50</f>
        <v>0</v>
      </c>
      <c r="R50" s="52">
        <f>'[1]calcule L2'!U49</f>
        <v>0</v>
      </c>
      <c r="S50" s="53">
        <f t="shared" si="0"/>
        <v>0</v>
      </c>
    </row>
    <row r="51" spans="1:19" ht="15.75" x14ac:dyDescent="0.25">
      <c r="A51" s="249"/>
      <c r="B51" s="252"/>
      <c r="C51" s="32" t="s">
        <v>75</v>
      </c>
      <c r="D51" s="255" t="s">
        <v>76</v>
      </c>
      <c r="E51" s="255"/>
      <c r="F51" s="32">
        <v>39</v>
      </c>
      <c r="G51" s="34"/>
      <c r="H51" s="34">
        <f>[1]liv2!H51</f>
        <v>7</v>
      </c>
      <c r="I51" s="34">
        <f>[1]liv2!I51</f>
        <v>6.2039999999999997</v>
      </c>
      <c r="J51" s="35"/>
      <c r="K51" s="36">
        <f>[1]liv2!P51</f>
        <v>7.2</v>
      </c>
      <c r="L51" s="37">
        <f>[1]liv2!M51</f>
        <v>1.9248000000000001</v>
      </c>
      <c r="M51" s="38">
        <f>M52+M53+M56</f>
        <v>7.2</v>
      </c>
      <c r="N51" s="39">
        <f t="shared" si="1"/>
        <v>116.0541586073501</v>
      </c>
      <c r="O51" s="40">
        <f t="shared" si="2"/>
        <v>100</v>
      </c>
      <c r="P51" s="34">
        <f>[1]liv2!K51</f>
        <v>0.93</v>
      </c>
      <c r="Q51" s="36">
        <f>[1]liv2!M51</f>
        <v>1.9248000000000001</v>
      </c>
      <c r="R51" s="41">
        <f>'[1]calcule L2'!U50</f>
        <v>2.8713450000000003</v>
      </c>
      <c r="S51" s="42">
        <f t="shared" si="0"/>
        <v>7.2</v>
      </c>
    </row>
    <row r="52" spans="1:19" ht="15.75" x14ac:dyDescent="0.25">
      <c r="A52" s="249"/>
      <c r="B52" s="252"/>
      <c r="C52" s="43" t="s">
        <v>18</v>
      </c>
      <c r="D52" s="254" t="s">
        <v>77</v>
      </c>
      <c r="E52" s="254"/>
      <c r="F52" s="43">
        <v>40</v>
      </c>
      <c r="G52" s="45"/>
      <c r="H52" s="45">
        <f>[1]liv2!H52</f>
        <v>3.5</v>
      </c>
      <c r="I52" s="45">
        <f>[1]liv2!I52</f>
        <v>3.1619999999999999</v>
      </c>
      <c r="J52" s="46"/>
      <c r="K52" s="47">
        <f>[1]liv2!P52</f>
        <v>3.6</v>
      </c>
      <c r="L52" s="48">
        <f>[1]liv2!M52</f>
        <v>5.8799999999999998E-2</v>
      </c>
      <c r="M52" s="49">
        <f>[1]liv2!P52</f>
        <v>3.6</v>
      </c>
      <c r="N52" s="50">
        <f t="shared" si="1"/>
        <v>113.85199240986719</v>
      </c>
      <c r="O52" s="51">
        <f t="shared" si="2"/>
        <v>100</v>
      </c>
      <c r="P52" s="45">
        <f>[1]liv2!K52</f>
        <v>0.03</v>
      </c>
      <c r="Q52" s="47">
        <f>[1]liv2!M52</f>
        <v>5.8799999999999998E-2</v>
      </c>
      <c r="R52" s="52">
        <f>'[1]calcule L2'!U51</f>
        <v>0.35882999999999998</v>
      </c>
      <c r="S52" s="53">
        <f t="shared" si="0"/>
        <v>3.6</v>
      </c>
    </row>
    <row r="53" spans="1:19" ht="15.75" x14ac:dyDescent="0.25">
      <c r="A53" s="249"/>
      <c r="B53" s="252"/>
      <c r="C53" s="43" t="s">
        <v>28</v>
      </c>
      <c r="D53" s="254" t="s">
        <v>78</v>
      </c>
      <c r="E53" s="254"/>
      <c r="F53" s="43">
        <v>41</v>
      </c>
      <c r="G53" s="45"/>
      <c r="H53" s="45">
        <f>[1]liv2!H53</f>
        <v>0</v>
      </c>
      <c r="I53" s="45">
        <f>[1]liv2!I53</f>
        <v>0</v>
      </c>
      <c r="J53" s="46"/>
      <c r="K53" s="47">
        <f>[1]liv2!P53</f>
        <v>0</v>
      </c>
      <c r="L53" s="48">
        <f>[1]liv2!M53</f>
        <v>0</v>
      </c>
      <c r="M53" s="49">
        <f>[1]liv2!P53</f>
        <v>0</v>
      </c>
      <c r="N53" s="50">
        <f t="shared" si="1"/>
        <v>0</v>
      </c>
      <c r="O53" s="51">
        <f t="shared" si="2"/>
        <v>0</v>
      </c>
      <c r="P53" s="45">
        <f>[1]liv2!K53</f>
        <v>0</v>
      </c>
      <c r="Q53" s="47">
        <f>[1]liv2!M53</f>
        <v>0</v>
      </c>
      <c r="R53" s="52">
        <f>'[1]calcule L2'!U52</f>
        <v>0</v>
      </c>
      <c r="S53" s="53">
        <f t="shared" si="0"/>
        <v>0</v>
      </c>
    </row>
    <row r="54" spans="1:19" ht="15.75" x14ac:dyDescent="0.25">
      <c r="A54" s="249"/>
      <c r="B54" s="252"/>
      <c r="C54" s="252"/>
      <c r="D54" s="43" t="s">
        <v>68</v>
      </c>
      <c r="E54" s="44" t="s">
        <v>79</v>
      </c>
      <c r="F54" s="43">
        <v>42</v>
      </c>
      <c r="G54" s="45"/>
      <c r="H54" s="45">
        <f>[1]liv2!H54</f>
        <v>0</v>
      </c>
      <c r="I54" s="45">
        <f>[1]liv2!I54</f>
        <v>0</v>
      </c>
      <c r="J54" s="46"/>
      <c r="K54" s="47">
        <f>[1]liv2!P54</f>
        <v>0</v>
      </c>
      <c r="L54" s="48">
        <f>[1]liv2!M54</f>
        <v>0</v>
      </c>
      <c r="M54" s="49">
        <f>[1]liv2!P54</f>
        <v>0</v>
      </c>
      <c r="N54" s="50">
        <f t="shared" si="1"/>
        <v>0</v>
      </c>
      <c r="O54" s="51">
        <f t="shared" si="2"/>
        <v>0</v>
      </c>
      <c r="P54" s="45">
        <f>[1]liv2!K54</f>
        <v>0</v>
      </c>
      <c r="Q54" s="47">
        <f>[1]liv2!M54</f>
        <v>0</v>
      </c>
      <c r="R54" s="52">
        <f>'[1]calcule L2'!U53</f>
        <v>0</v>
      </c>
      <c r="S54" s="53">
        <f t="shared" si="0"/>
        <v>0</v>
      </c>
    </row>
    <row r="55" spans="1:19" ht="15.75" x14ac:dyDescent="0.25">
      <c r="A55" s="249"/>
      <c r="B55" s="252"/>
      <c r="C55" s="252"/>
      <c r="D55" s="43" t="s">
        <v>70</v>
      </c>
      <c r="E55" s="44" t="s">
        <v>80</v>
      </c>
      <c r="F55" s="43">
        <v>43</v>
      </c>
      <c r="G55" s="45"/>
      <c r="H55" s="45">
        <f>[1]liv2!H55</f>
        <v>0</v>
      </c>
      <c r="I55" s="45">
        <f>[1]liv2!I55</f>
        <v>0</v>
      </c>
      <c r="J55" s="46"/>
      <c r="K55" s="47">
        <f>[1]liv2!P55</f>
        <v>0</v>
      </c>
      <c r="L55" s="48">
        <f>[1]liv2!M55</f>
        <v>0</v>
      </c>
      <c r="M55" s="49">
        <f>[1]liv2!P55</f>
        <v>0</v>
      </c>
      <c r="N55" s="50">
        <f t="shared" si="1"/>
        <v>0</v>
      </c>
      <c r="O55" s="51">
        <f t="shared" si="2"/>
        <v>0</v>
      </c>
      <c r="P55" s="45">
        <f>[1]liv2!K55</f>
        <v>0</v>
      </c>
      <c r="Q55" s="47">
        <f>[1]liv2!M55</f>
        <v>0</v>
      </c>
      <c r="R55" s="52">
        <f>'[1]calcule L2'!U54</f>
        <v>0</v>
      </c>
      <c r="S55" s="53">
        <f t="shared" si="0"/>
        <v>0</v>
      </c>
    </row>
    <row r="56" spans="1:19" ht="15.75" x14ac:dyDescent="0.25">
      <c r="A56" s="249"/>
      <c r="B56" s="252"/>
      <c r="C56" s="43" t="s">
        <v>30</v>
      </c>
      <c r="D56" s="254" t="s">
        <v>81</v>
      </c>
      <c r="E56" s="254"/>
      <c r="F56" s="43">
        <v>44</v>
      </c>
      <c r="G56" s="45"/>
      <c r="H56" s="45">
        <f>[1]liv2!H56</f>
        <v>3.5</v>
      </c>
      <c r="I56" s="45">
        <f>[1]liv2!I56</f>
        <v>3.0419999999999998</v>
      </c>
      <c r="J56" s="46"/>
      <c r="K56" s="47">
        <f>[1]liv2!P56</f>
        <v>3.6</v>
      </c>
      <c r="L56" s="48">
        <f>[1]liv2!M56</f>
        <v>1.8660000000000001</v>
      </c>
      <c r="M56" s="49">
        <f>[1]liv2!P56</f>
        <v>3.6</v>
      </c>
      <c r="N56" s="50">
        <f t="shared" si="1"/>
        <v>118.34319526627219</v>
      </c>
      <c r="O56" s="51">
        <f t="shared" si="2"/>
        <v>100</v>
      </c>
      <c r="P56" s="45">
        <f>[1]liv2!K56</f>
        <v>0.9</v>
      </c>
      <c r="Q56" s="47">
        <f>[1]liv2!M56</f>
        <v>1.8660000000000001</v>
      </c>
      <c r="R56" s="52">
        <f>'[1]calcule L2'!U55</f>
        <v>2.5125150000000001</v>
      </c>
      <c r="S56" s="53">
        <f t="shared" si="0"/>
        <v>3.6</v>
      </c>
    </row>
    <row r="57" spans="1:19" ht="15.75" x14ac:dyDescent="0.25">
      <c r="A57" s="249"/>
      <c r="B57" s="252"/>
      <c r="C57" s="32" t="s">
        <v>82</v>
      </c>
      <c r="D57" s="255" t="s">
        <v>83</v>
      </c>
      <c r="E57" s="255"/>
      <c r="F57" s="32">
        <v>45</v>
      </c>
      <c r="G57" s="34"/>
      <c r="H57" s="34">
        <f>[1]liv2!H57</f>
        <v>727.81</v>
      </c>
      <c r="I57" s="34">
        <f>[1]liv2!I57</f>
        <v>759.56999999999994</v>
      </c>
      <c r="J57" s="35"/>
      <c r="K57" s="36">
        <f>[1]liv2!P57</f>
        <v>974.92779537470005</v>
      </c>
      <c r="L57" s="37">
        <f>[1]liv2!M57</f>
        <v>557.95499999999993</v>
      </c>
      <c r="M57" s="59">
        <f>M58+M59+M61+M68+M73+M74++M78+M79+M80+M89</f>
        <v>1054.9277953747001</v>
      </c>
      <c r="N57" s="39">
        <f t="shared" si="1"/>
        <v>138.88486846172179</v>
      </c>
      <c r="O57" s="40">
        <f t="shared" si="2"/>
        <v>108.20573588931815</v>
      </c>
      <c r="P57" s="34">
        <f>[1]liv2!K57</f>
        <v>249.89600000000002</v>
      </c>
      <c r="Q57" s="36">
        <f>[1]liv2!M57</f>
        <v>557.95499999999993</v>
      </c>
      <c r="R57" s="41">
        <f>'[1]calcule L2'!U56</f>
        <v>677.75599</v>
      </c>
      <c r="S57" s="42">
        <f t="shared" si="0"/>
        <v>1054.9277953747001</v>
      </c>
    </row>
    <row r="58" spans="1:19" ht="15.75" x14ac:dyDescent="0.25">
      <c r="A58" s="249"/>
      <c r="B58" s="252"/>
      <c r="C58" s="43" t="s">
        <v>18</v>
      </c>
      <c r="D58" s="254" t="s">
        <v>84</v>
      </c>
      <c r="E58" s="254"/>
      <c r="F58" s="43">
        <v>46</v>
      </c>
      <c r="G58" s="45"/>
      <c r="H58" s="45">
        <f>[1]liv2!H58</f>
        <v>71.709999999999994</v>
      </c>
      <c r="I58" s="45">
        <f>[1]liv2!I58</f>
        <v>79.77</v>
      </c>
      <c r="J58" s="46"/>
      <c r="K58" s="47">
        <f>[1]liv2!P58</f>
        <v>38.953195374699995</v>
      </c>
      <c r="L58" s="48">
        <f>[1]liv2!M58</f>
        <v>27.978000000000002</v>
      </c>
      <c r="M58" s="49">
        <f>[1]liv2!P58</f>
        <v>38.953195374699995</v>
      </c>
      <c r="N58" s="50">
        <f t="shared" si="1"/>
        <v>48.831885890309636</v>
      </c>
      <c r="O58" s="51">
        <f t="shared" si="2"/>
        <v>100</v>
      </c>
      <c r="P58" s="45">
        <f>[1]liv2!K58</f>
        <v>19.585000000000001</v>
      </c>
      <c r="Q58" s="47">
        <f>[1]liv2!M58</f>
        <v>27.978000000000002</v>
      </c>
      <c r="R58" s="52">
        <f>'[1]calcule L2'!U57</f>
        <v>27.978000000000002</v>
      </c>
      <c r="S58" s="53">
        <f t="shared" si="0"/>
        <v>38.953195374699995</v>
      </c>
    </row>
    <row r="59" spans="1:19" ht="15.75" x14ac:dyDescent="0.25">
      <c r="A59" s="249"/>
      <c r="B59" s="252"/>
      <c r="C59" s="43" t="s">
        <v>28</v>
      </c>
      <c r="D59" s="254" t="s">
        <v>85</v>
      </c>
      <c r="E59" s="254"/>
      <c r="F59" s="43">
        <v>47</v>
      </c>
      <c r="G59" s="45"/>
      <c r="H59" s="45">
        <f>[1]liv2!H59</f>
        <v>9.6</v>
      </c>
      <c r="I59" s="45">
        <f>[1]liv2!I59</f>
        <v>9.6</v>
      </c>
      <c r="J59" s="46"/>
      <c r="K59" s="47">
        <f>[1]liv2!P59</f>
        <v>9.6</v>
      </c>
      <c r="L59" s="48">
        <f>[1]liv2!M59</f>
        <v>4.8</v>
      </c>
      <c r="M59" s="49">
        <f>[1]liv2!P59</f>
        <v>9.6</v>
      </c>
      <c r="N59" s="50">
        <f t="shared" si="1"/>
        <v>100</v>
      </c>
      <c r="O59" s="51">
        <f t="shared" si="2"/>
        <v>100</v>
      </c>
      <c r="P59" s="45">
        <f>[1]liv2!K59</f>
        <v>2.4000000000000004</v>
      </c>
      <c r="Q59" s="47">
        <f>[1]liv2!M59</f>
        <v>4.8</v>
      </c>
      <c r="R59" s="52">
        <f>'[1]calcule L2'!U58</f>
        <v>6.3999999999999995</v>
      </c>
      <c r="S59" s="53">
        <f t="shared" si="0"/>
        <v>9.6</v>
      </c>
    </row>
    <row r="60" spans="1:19" ht="15.75" x14ac:dyDescent="0.25">
      <c r="A60" s="249"/>
      <c r="B60" s="252"/>
      <c r="C60" s="43"/>
      <c r="D60" s="44" t="s">
        <v>68</v>
      </c>
      <c r="E60" s="44" t="s">
        <v>86</v>
      </c>
      <c r="F60" s="43">
        <v>48</v>
      </c>
      <c r="G60" s="45"/>
      <c r="H60" s="45">
        <f>[1]liv2!H60</f>
        <v>9.6</v>
      </c>
      <c r="I60" s="45">
        <f>[1]liv2!I60</f>
        <v>9.6</v>
      </c>
      <c r="J60" s="46"/>
      <c r="K60" s="47">
        <f>[1]liv2!P60</f>
        <v>9.6</v>
      </c>
      <c r="L60" s="48">
        <f>[1]liv2!M60</f>
        <v>4.8</v>
      </c>
      <c r="M60" s="49">
        <f>[1]liv2!P60</f>
        <v>9.6</v>
      </c>
      <c r="N60" s="50">
        <f t="shared" si="1"/>
        <v>100</v>
      </c>
      <c r="O60" s="51">
        <f t="shared" si="2"/>
        <v>100</v>
      </c>
      <c r="P60" s="45">
        <f>[1]liv2!K60</f>
        <v>2.4000000000000004</v>
      </c>
      <c r="Q60" s="47">
        <f>[1]liv2!M60</f>
        <v>4.8</v>
      </c>
      <c r="R60" s="52">
        <f>'[1]calcule L2'!U59</f>
        <v>6.3999999999999995</v>
      </c>
      <c r="S60" s="53">
        <f t="shared" si="0"/>
        <v>9.6</v>
      </c>
    </row>
    <row r="61" spans="1:19" ht="15.75" x14ac:dyDescent="0.25">
      <c r="A61" s="249"/>
      <c r="B61" s="252"/>
      <c r="C61" s="32" t="s">
        <v>30</v>
      </c>
      <c r="D61" s="255" t="s">
        <v>87</v>
      </c>
      <c r="E61" s="255"/>
      <c r="F61" s="32">
        <v>49</v>
      </c>
      <c r="G61" s="34"/>
      <c r="H61" s="34">
        <f>[1]liv2!H61</f>
        <v>0.5</v>
      </c>
      <c r="I61" s="34">
        <f>[1]liv2!I61</f>
        <v>0</v>
      </c>
      <c r="J61" s="35"/>
      <c r="K61" s="36">
        <f>[1]liv2!P61</f>
        <v>0.3</v>
      </c>
      <c r="L61" s="37">
        <f>[1]liv2!M61</f>
        <v>0.39800000000000002</v>
      </c>
      <c r="M61" s="59">
        <f>M62+M64</f>
        <v>0.3</v>
      </c>
      <c r="N61" s="39">
        <f t="shared" si="1"/>
        <v>0</v>
      </c>
      <c r="O61" s="40">
        <f t="shared" si="2"/>
        <v>100</v>
      </c>
      <c r="P61" s="34">
        <f>[1]liv2!K61</f>
        <v>0</v>
      </c>
      <c r="Q61" s="36">
        <f>[1]liv2!M61</f>
        <v>0.39800000000000002</v>
      </c>
      <c r="R61" s="41">
        <f>'[1]calcule L2'!U60</f>
        <v>0.39765</v>
      </c>
      <c r="S61" s="42">
        <f t="shared" si="0"/>
        <v>0.3</v>
      </c>
    </row>
    <row r="62" spans="1:19" ht="15.75" x14ac:dyDescent="0.25">
      <c r="A62" s="249"/>
      <c r="B62" s="252"/>
      <c r="C62" s="252"/>
      <c r="D62" s="43" t="s">
        <v>32</v>
      </c>
      <c r="E62" s="44" t="s">
        <v>88</v>
      </c>
      <c r="F62" s="43">
        <v>50</v>
      </c>
      <c r="G62" s="45"/>
      <c r="H62" s="45">
        <f>[1]liv2!H62</f>
        <v>0.5</v>
      </c>
      <c r="I62" s="45">
        <f>[1]liv2!I62</f>
        <v>0</v>
      </c>
      <c r="J62" s="46"/>
      <c r="K62" s="47">
        <f>[1]liv2!P62</f>
        <v>0.3</v>
      </c>
      <c r="L62" s="48">
        <f>[1]liv2!M62</f>
        <v>0.39800000000000002</v>
      </c>
      <c r="M62" s="49">
        <f>[1]liv2!P62</f>
        <v>0.3</v>
      </c>
      <c r="N62" s="50">
        <f t="shared" si="1"/>
        <v>0</v>
      </c>
      <c r="O62" s="51">
        <f t="shared" si="2"/>
        <v>100</v>
      </c>
      <c r="P62" s="45">
        <f>[1]liv2!K62</f>
        <v>0</v>
      </c>
      <c r="Q62" s="47">
        <f>[1]liv2!M62</f>
        <v>0.39800000000000002</v>
      </c>
      <c r="R62" s="52">
        <f>'[1]calcule L2'!U61</f>
        <v>0.39765</v>
      </c>
      <c r="S62" s="53">
        <f t="shared" si="0"/>
        <v>0.3</v>
      </c>
    </row>
    <row r="63" spans="1:19" ht="15.75" x14ac:dyDescent="0.25">
      <c r="A63" s="249"/>
      <c r="B63" s="252"/>
      <c r="C63" s="252"/>
      <c r="D63" s="43"/>
      <c r="E63" s="44" t="s">
        <v>89</v>
      </c>
      <c r="F63" s="43">
        <v>51</v>
      </c>
      <c r="G63" s="45"/>
      <c r="H63" s="45">
        <f>[1]liv2!H63</f>
        <v>0</v>
      </c>
      <c r="I63" s="45">
        <f>[1]liv2!I63</f>
        <v>0</v>
      </c>
      <c r="J63" s="46"/>
      <c r="K63" s="47">
        <f>[1]liv2!P63</f>
        <v>0</v>
      </c>
      <c r="L63" s="48">
        <f>[1]liv2!M63</f>
        <v>0</v>
      </c>
      <c r="M63" s="49">
        <f>[1]liv2!P63</f>
        <v>0</v>
      </c>
      <c r="N63" s="50">
        <f t="shared" si="1"/>
        <v>0</v>
      </c>
      <c r="O63" s="51">
        <f t="shared" si="2"/>
        <v>0</v>
      </c>
      <c r="P63" s="45">
        <f>[1]liv2!K63</f>
        <v>0</v>
      </c>
      <c r="Q63" s="47">
        <f>[1]liv2!M63</f>
        <v>0</v>
      </c>
      <c r="R63" s="52">
        <f>'[1]calcule L2'!U62</f>
        <v>0</v>
      </c>
      <c r="S63" s="53">
        <f t="shared" si="0"/>
        <v>0</v>
      </c>
    </row>
    <row r="64" spans="1:19" ht="15.75" x14ac:dyDescent="0.25">
      <c r="A64" s="249"/>
      <c r="B64" s="252"/>
      <c r="C64" s="252"/>
      <c r="D64" s="43" t="s">
        <v>34</v>
      </c>
      <c r="E64" s="44" t="s">
        <v>90</v>
      </c>
      <c r="F64" s="43">
        <v>52</v>
      </c>
      <c r="G64" s="45"/>
      <c r="H64" s="45">
        <f>[1]liv2!H64</f>
        <v>0</v>
      </c>
      <c r="I64" s="45">
        <f>[1]liv2!I64</f>
        <v>0</v>
      </c>
      <c r="J64" s="46"/>
      <c r="K64" s="47">
        <f>[1]liv2!P64</f>
        <v>0</v>
      </c>
      <c r="L64" s="48">
        <f>[1]liv2!M64</f>
        <v>0</v>
      </c>
      <c r="M64" s="49">
        <f>[1]liv2!P64</f>
        <v>0</v>
      </c>
      <c r="N64" s="50">
        <f t="shared" si="1"/>
        <v>0</v>
      </c>
      <c r="O64" s="51">
        <f t="shared" si="2"/>
        <v>0</v>
      </c>
      <c r="P64" s="45">
        <f>[1]liv2!K64</f>
        <v>0</v>
      </c>
      <c r="Q64" s="47">
        <f>[1]liv2!M64</f>
        <v>0</v>
      </c>
      <c r="R64" s="52">
        <f>'[1]calcule L2'!U63</f>
        <v>0</v>
      </c>
      <c r="S64" s="53">
        <f t="shared" si="0"/>
        <v>0</v>
      </c>
    </row>
    <row r="65" spans="1:19" ht="30" x14ac:dyDescent="0.25">
      <c r="A65" s="249"/>
      <c r="B65" s="252"/>
      <c r="C65" s="252"/>
      <c r="D65" s="254"/>
      <c r="E65" s="44" t="s">
        <v>91</v>
      </c>
      <c r="F65" s="43">
        <v>53</v>
      </c>
      <c r="G65" s="45"/>
      <c r="H65" s="45">
        <f>[1]liv2!H65</f>
        <v>0</v>
      </c>
      <c r="I65" s="45">
        <f>[1]liv2!I65</f>
        <v>0</v>
      </c>
      <c r="J65" s="46"/>
      <c r="K65" s="47">
        <f>[1]liv2!P65</f>
        <v>0</v>
      </c>
      <c r="L65" s="48">
        <f>[1]liv2!M65</f>
        <v>0</v>
      </c>
      <c r="M65" s="49">
        <f>[1]liv2!P65</f>
        <v>0</v>
      </c>
      <c r="N65" s="50">
        <f t="shared" si="1"/>
        <v>0</v>
      </c>
      <c r="O65" s="51">
        <f t="shared" si="2"/>
        <v>0</v>
      </c>
      <c r="P65" s="45">
        <f>[1]liv2!K65</f>
        <v>0</v>
      </c>
      <c r="Q65" s="47">
        <f>[1]liv2!M65</f>
        <v>0</v>
      </c>
      <c r="R65" s="52">
        <f>'[1]calcule L2'!U64</f>
        <v>0</v>
      </c>
      <c r="S65" s="53">
        <f t="shared" si="0"/>
        <v>0</v>
      </c>
    </row>
    <row r="66" spans="1:19" ht="45" x14ac:dyDescent="0.25">
      <c r="A66" s="249"/>
      <c r="B66" s="252"/>
      <c r="C66" s="252"/>
      <c r="D66" s="254"/>
      <c r="E66" s="44" t="s">
        <v>92</v>
      </c>
      <c r="F66" s="43">
        <v>54</v>
      </c>
      <c r="G66" s="45"/>
      <c r="H66" s="45">
        <f>[1]liv2!H66</f>
        <v>0</v>
      </c>
      <c r="I66" s="45">
        <f>[1]liv2!I66</f>
        <v>0</v>
      </c>
      <c r="J66" s="46"/>
      <c r="K66" s="47">
        <f>[1]liv2!P66</f>
        <v>0</v>
      </c>
      <c r="L66" s="48">
        <f>[1]liv2!M66</f>
        <v>0</v>
      </c>
      <c r="M66" s="49">
        <f>[1]liv2!P66</f>
        <v>0</v>
      </c>
      <c r="N66" s="50">
        <f t="shared" si="1"/>
        <v>0</v>
      </c>
      <c r="O66" s="51">
        <f t="shared" si="2"/>
        <v>0</v>
      </c>
      <c r="P66" s="45">
        <f>[1]liv2!K66</f>
        <v>0</v>
      </c>
      <c r="Q66" s="47">
        <f>[1]liv2!M66</f>
        <v>0</v>
      </c>
      <c r="R66" s="52">
        <f>'[1]calcule L2'!U65</f>
        <v>0</v>
      </c>
      <c r="S66" s="53">
        <f t="shared" si="0"/>
        <v>0</v>
      </c>
    </row>
    <row r="67" spans="1:19" ht="15.75" x14ac:dyDescent="0.25">
      <c r="A67" s="249"/>
      <c r="B67" s="252"/>
      <c r="C67" s="252"/>
      <c r="D67" s="254"/>
      <c r="E67" s="44" t="s">
        <v>93</v>
      </c>
      <c r="F67" s="43">
        <v>55</v>
      </c>
      <c r="G67" s="45"/>
      <c r="H67" s="45">
        <f>[1]liv2!H67</f>
        <v>0</v>
      </c>
      <c r="I67" s="45">
        <f>[1]liv2!I67</f>
        <v>0</v>
      </c>
      <c r="J67" s="46"/>
      <c r="K67" s="47">
        <f>[1]liv2!P67</f>
        <v>0</v>
      </c>
      <c r="L67" s="48">
        <f>[1]liv2!M67</f>
        <v>0</v>
      </c>
      <c r="M67" s="49">
        <f>[1]liv2!P67</f>
        <v>0</v>
      </c>
      <c r="N67" s="50">
        <f t="shared" si="1"/>
        <v>0</v>
      </c>
      <c r="O67" s="51">
        <f t="shared" si="2"/>
        <v>0</v>
      </c>
      <c r="P67" s="45">
        <f>[1]liv2!K67</f>
        <v>0</v>
      </c>
      <c r="Q67" s="47">
        <f>[1]liv2!M67</f>
        <v>0</v>
      </c>
      <c r="R67" s="52">
        <f>'[1]calcule L2'!U66</f>
        <v>0</v>
      </c>
      <c r="S67" s="53">
        <f t="shared" si="0"/>
        <v>0</v>
      </c>
    </row>
    <row r="68" spans="1:19" ht="15.75" x14ac:dyDescent="0.25">
      <c r="A68" s="249"/>
      <c r="B68" s="252"/>
      <c r="C68" s="71" t="s">
        <v>36</v>
      </c>
      <c r="D68" s="260" t="s">
        <v>94</v>
      </c>
      <c r="E68" s="260"/>
      <c r="F68" s="71">
        <v>56</v>
      </c>
      <c r="G68" s="34"/>
      <c r="H68" s="34">
        <f>[1]liv2!H68</f>
        <v>0</v>
      </c>
      <c r="I68" s="34">
        <f>[1]liv2!I68</f>
        <v>0</v>
      </c>
      <c r="J68" s="35"/>
      <c r="K68" s="36">
        <f>[1]liv2!P68</f>
        <v>0</v>
      </c>
      <c r="L68" s="37">
        <f>[1]liv2!M68</f>
        <v>0</v>
      </c>
      <c r="M68" s="59">
        <f>M69+M70+M71+M72</f>
        <v>0</v>
      </c>
      <c r="N68" s="39">
        <f t="shared" si="1"/>
        <v>0</v>
      </c>
      <c r="O68" s="40">
        <f t="shared" si="2"/>
        <v>0</v>
      </c>
      <c r="P68" s="34">
        <f>[1]liv2!K68</f>
        <v>0</v>
      </c>
      <c r="Q68" s="36">
        <f>[1]liv2!M68</f>
        <v>0</v>
      </c>
      <c r="R68" s="41">
        <f>'[1]calcule L2'!U67</f>
        <v>0</v>
      </c>
      <c r="S68" s="42">
        <f t="shared" si="0"/>
        <v>0</v>
      </c>
    </row>
    <row r="69" spans="1:19" ht="15.75" x14ac:dyDescent="0.25">
      <c r="A69" s="249"/>
      <c r="B69" s="252"/>
      <c r="C69" s="252"/>
      <c r="D69" s="43" t="s">
        <v>95</v>
      </c>
      <c r="E69" s="44" t="s">
        <v>96</v>
      </c>
      <c r="F69" s="43">
        <v>57</v>
      </c>
      <c r="G69" s="45"/>
      <c r="H69" s="45">
        <f>[1]liv2!H69</f>
        <v>0</v>
      </c>
      <c r="I69" s="45">
        <f>[1]liv2!I69</f>
        <v>0</v>
      </c>
      <c r="J69" s="46"/>
      <c r="K69" s="47">
        <f>[1]liv2!P69</f>
        <v>0</v>
      </c>
      <c r="L69" s="48">
        <f>[1]liv2!M69</f>
        <v>0</v>
      </c>
      <c r="M69" s="49">
        <f>[1]liv2!P69</f>
        <v>0</v>
      </c>
      <c r="N69" s="50">
        <f t="shared" si="1"/>
        <v>0</v>
      </c>
      <c r="O69" s="51">
        <f t="shared" si="2"/>
        <v>0</v>
      </c>
      <c r="P69" s="45">
        <f>[1]liv2!K69</f>
        <v>0</v>
      </c>
      <c r="Q69" s="47">
        <f>[1]liv2!M69</f>
        <v>0</v>
      </c>
      <c r="R69" s="52">
        <f>'[1]calcule L2'!U68</f>
        <v>0</v>
      </c>
      <c r="S69" s="53">
        <f t="shared" si="0"/>
        <v>0</v>
      </c>
    </row>
    <row r="70" spans="1:19" ht="15.75" x14ac:dyDescent="0.25">
      <c r="A70" s="249"/>
      <c r="B70" s="252"/>
      <c r="C70" s="252"/>
      <c r="D70" s="43" t="s">
        <v>97</v>
      </c>
      <c r="E70" s="44" t="s">
        <v>98</v>
      </c>
      <c r="F70" s="43">
        <v>58</v>
      </c>
      <c r="G70" s="45"/>
      <c r="H70" s="45">
        <f>[1]liv2!H70</f>
        <v>0</v>
      </c>
      <c r="I70" s="45">
        <f>[1]liv2!I70</f>
        <v>0</v>
      </c>
      <c r="J70" s="46"/>
      <c r="K70" s="47">
        <f>[1]liv2!P70</f>
        <v>0</v>
      </c>
      <c r="L70" s="48">
        <f>[1]liv2!M70</f>
        <v>0</v>
      </c>
      <c r="M70" s="49">
        <f>[1]liv2!P70</f>
        <v>0</v>
      </c>
      <c r="N70" s="50">
        <f t="shared" si="1"/>
        <v>0</v>
      </c>
      <c r="O70" s="51">
        <f t="shared" si="2"/>
        <v>0</v>
      </c>
      <c r="P70" s="45">
        <f>[1]liv2!K70</f>
        <v>0</v>
      </c>
      <c r="Q70" s="47">
        <f>[1]liv2!M70</f>
        <v>0</v>
      </c>
      <c r="R70" s="52">
        <f>'[1]calcule L2'!U69</f>
        <v>0</v>
      </c>
      <c r="S70" s="53">
        <f t="shared" si="0"/>
        <v>0</v>
      </c>
    </row>
    <row r="71" spans="1:19" ht="15.75" x14ac:dyDescent="0.25">
      <c r="A71" s="249"/>
      <c r="B71" s="252"/>
      <c r="C71" s="252"/>
      <c r="D71" s="43"/>
      <c r="E71" s="44" t="s">
        <v>99</v>
      </c>
      <c r="F71" s="43">
        <v>59</v>
      </c>
      <c r="G71" s="45"/>
      <c r="H71" s="45">
        <f>[1]liv2!H71</f>
        <v>0</v>
      </c>
      <c r="I71" s="45">
        <f>[1]liv2!I71</f>
        <v>0</v>
      </c>
      <c r="J71" s="46"/>
      <c r="K71" s="47">
        <f>[1]liv2!P71</f>
        <v>0</v>
      </c>
      <c r="L71" s="48">
        <f>[1]liv2!M71</f>
        <v>0</v>
      </c>
      <c r="M71" s="49">
        <f>[1]liv2!P71</f>
        <v>0</v>
      </c>
      <c r="N71" s="50">
        <f t="shared" si="1"/>
        <v>0</v>
      </c>
      <c r="O71" s="51">
        <f t="shared" si="2"/>
        <v>0</v>
      </c>
      <c r="P71" s="45">
        <f>[1]liv2!K71</f>
        <v>0</v>
      </c>
      <c r="Q71" s="47">
        <f>[1]liv2!M71</f>
        <v>0</v>
      </c>
      <c r="R71" s="52">
        <f>'[1]calcule L2'!U70</f>
        <v>0</v>
      </c>
      <c r="S71" s="53">
        <f t="shared" si="0"/>
        <v>0</v>
      </c>
    </row>
    <row r="72" spans="1:19" ht="15.75" x14ac:dyDescent="0.25">
      <c r="A72" s="249"/>
      <c r="B72" s="252"/>
      <c r="C72" s="252"/>
      <c r="D72" s="43" t="s">
        <v>100</v>
      </c>
      <c r="E72" s="44" t="s">
        <v>101</v>
      </c>
      <c r="F72" s="43">
        <v>60</v>
      </c>
      <c r="G72" s="45"/>
      <c r="H72" s="45">
        <f>[1]liv2!H72</f>
        <v>0</v>
      </c>
      <c r="I72" s="45">
        <f>[1]liv2!I72</f>
        <v>0</v>
      </c>
      <c r="J72" s="46"/>
      <c r="K72" s="47">
        <f>[1]liv2!P72</f>
        <v>0</v>
      </c>
      <c r="L72" s="48">
        <f>[1]liv2!M72</f>
        <v>0</v>
      </c>
      <c r="M72" s="49">
        <f>[1]liv2!P72</f>
        <v>0</v>
      </c>
      <c r="N72" s="50">
        <f t="shared" si="1"/>
        <v>0</v>
      </c>
      <c r="O72" s="51">
        <f t="shared" si="2"/>
        <v>0</v>
      </c>
      <c r="P72" s="45">
        <f>[1]liv2!K72</f>
        <v>0</v>
      </c>
      <c r="Q72" s="47">
        <f>[1]liv2!M72</f>
        <v>0</v>
      </c>
      <c r="R72" s="52">
        <f>'[1]calcule L2'!U71</f>
        <v>0</v>
      </c>
      <c r="S72" s="53">
        <f t="shared" si="0"/>
        <v>0</v>
      </c>
    </row>
    <row r="73" spans="1:19" ht="15.75" x14ac:dyDescent="0.25">
      <c r="A73" s="249"/>
      <c r="B73" s="252"/>
      <c r="C73" s="43" t="s">
        <v>38</v>
      </c>
      <c r="D73" s="254" t="s">
        <v>102</v>
      </c>
      <c r="E73" s="254"/>
      <c r="F73" s="43">
        <v>61</v>
      </c>
      <c r="G73" s="45"/>
      <c r="H73" s="45">
        <f>[1]liv2!H73</f>
        <v>0</v>
      </c>
      <c r="I73" s="45">
        <f>[1]liv2!I73</f>
        <v>0</v>
      </c>
      <c r="J73" s="46"/>
      <c r="K73" s="47">
        <f>[1]liv2!P73</f>
        <v>0</v>
      </c>
      <c r="L73" s="48">
        <f>[1]liv2!M73</f>
        <v>0</v>
      </c>
      <c r="M73" s="49">
        <f>[1]liv2!P73</f>
        <v>0</v>
      </c>
      <c r="N73" s="50">
        <f t="shared" si="1"/>
        <v>0</v>
      </c>
      <c r="O73" s="51">
        <f t="shared" si="2"/>
        <v>0</v>
      </c>
      <c r="P73" s="45">
        <f>[1]liv2!K73</f>
        <v>0</v>
      </c>
      <c r="Q73" s="47">
        <f>[1]liv2!M73</f>
        <v>0</v>
      </c>
      <c r="R73" s="52">
        <f>'[1]calcule L2'!U72</f>
        <v>0</v>
      </c>
      <c r="S73" s="53">
        <f t="shared" si="0"/>
        <v>0</v>
      </c>
    </row>
    <row r="74" spans="1:19" ht="15.75" x14ac:dyDescent="0.25">
      <c r="A74" s="249"/>
      <c r="B74" s="252"/>
      <c r="C74" s="71" t="s">
        <v>40</v>
      </c>
      <c r="D74" s="260" t="s">
        <v>103</v>
      </c>
      <c r="E74" s="260"/>
      <c r="F74" s="71">
        <v>62</v>
      </c>
      <c r="G74" s="34"/>
      <c r="H74" s="34">
        <f>[1]liv2!H74</f>
        <v>1</v>
      </c>
      <c r="I74" s="34">
        <f>[1]liv2!I74</f>
        <v>0</v>
      </c>
      <c r="J74" s="35"/>
      <c r="K74" s="36">
        <f>[1]liv2!P74</f>
        <v>0.5</v>
      </c>
      <c r="L74" s="37">
        <f>[1]liv2!M74</f>
        <v>0.05</v>
      </c>
      <c r="M74" s="59">
        <f>M75</f>
        <v>0.5</v>
      </c>
      <c r="N74" s="39">
        <f t="shared" si="1"/>
        <v>0</v>
      </c>
      <c r="O74" s="40">
        <f t="shared" si="2"/>
        <v>100</v>
      </c>
      <c r="P74" s="34">
        <f>[1]liv2!K74</f>
        <v>0.05</v>
      </c>
      <c r="Q74" s="36">
        <f>[1]liv2!M74</f>
        <v>0.05</v>
      </c>
      <c r="R74" s="41">
        <f>'[1]calcule L2'!U73</f>
        <v>0.05</v>
      </c>
      <c r="S74" s="42">
        <f t="shared" si="0"/>
        <v>0.5</v>
      </c>
    </row>
    <row r="75" spans="1:19" ht="15.75" x14ac:dyDescent="0.25">
      <c r="A75" s="249"/>
      <c r="B75" s="252"/>
      <c r="C75" s="252"/>
      <c r="D75" s="260" t="s">
        <v>104</v>
      </c>
      <c r="E75" s="260"/>
      <c r="F75" s="71">
        <v>63</v>
      </c>
      <c r="G75" s="34"/>
      <c r="H75" s="34">
        <f>[1]liv2!H75</f>
        <v>1</v>
      </c>
      <c r="I75" s="34">
        <f>[1]liv2!I75</f>
        <v>0</v>
      </c>
      <c r="J75" s="35"/>
      <c r="K75" s="36">
        <f>[1]liv2!P75</f>
        <v>0.5</v>
      </c>
      <c r="L75" s="37">
        <f>[1]liv2!M75</f>
        <v>0.05</v>
      </c>
      <c r="M75" s="59">
        <f>M76+M77</f>
        <v>0.5</v>
      </c>
      <c r="N75" s="39">
        <f t="shared" si="1"/>
        <v>0</v>
      </c>
      <c r="O75" s="40">
        <f t="shared" si="2"/>
        <v>100</v>
      </c>
      <c r="P75" s="34">
        <f>[1]liv2!K75</f>
        <v>0.05</v>
      </c>
      <c r="Q75" s="36">
        <f>[1]liv2!M75</f>
        <v>0.05</v>
      </c>
      <c r="R75" s="41">
        <f>'[1]calcule L2'!U74</f>
        <v>0.05</v>
      </c>
      <c r="S75" s="42">
        <f t="shared" si="0"/>
        <v>0.5</v>
      </c>
    </row>
    <row r="76" spans="1:19" ht="15.75" x14ac:dyDescent="0.25">
      <c r="A76" s="249"/>
      <c r="B76" s="252"/>
      <c r="C76" s="252"/>
      <c r="D76" s="254" t="s">
        <v>105</v>
      </c>
      <c r="E76" s="254"/>
      <c r="F76" s="43">
        <v>64</v>
      </c>
      <c r="G76" s="45"/>
      <c r="H76" s="45">
        <f>[1]liv2!H76</f>
        <v>1</v>
      </c>
      <c r="I76" s="45">
        <f>[1]liv2!I76</f>
        <v>0</v>
      </c>
      <c r="J76" s="46"/>
      <c r="K76" s="47">
        <f>[1]liv2!P76</f>
        <v>0.5</v>
      </c>
      <c r="L76" s="48">
        <f>[1]liv2!M76</f>
        <v>0.05</v>
      </c>
      <c r="M76" s="49">
        <f>[1]liv2!P76</f>
        <v>0.5</v>
      </c>
      <c r="N76" s="50">
        <f t="shared" si="1"/>
        <v>0</v>
      </c>
      <c r="O76" s="51">
        <f t="shared" si="2"/>
        <v>100</v>
      </c>
      <c r="P76" s="45">
        <f>[1]liv2!K76</f>
        <v>0.05</v>
      </c>
      <c r="Q76" s="47">
        <f>[1]liv2!M76</f>
        <v>0.05</v>
      </c>
      <c r="R76" s="52">
        <f>'[1]calcule L2'!U75</f>
        <v>0.05</v>
      </c>
      <c r="S76" s="53">
        <f t="shared" si="0"/>
        <v>0.5</v>
      </c>
    </row>
    <row r="77" spans="1:19" ht="15.75" x14ac:dyDescent="0.25">
      <c r="A77" s="249"/>
      <c r="B77" s="252"/>
      <c r="C77" s="252"/>
      <c r="D77" s="254" t="s">
        <v>106</v>
      </c>
      <c r="E77" s="254"/>
      <c r="F77" s="43">
        <v>65</v>
      </c>
      <c r="G77" s="45"/>
      <c r="H77" s="45">
        <f>[1]liv2!H77</f>
        <v>0</v>
      </c>
      <c r="I77" s="45">
        <f>[1]liv2!I77</f>
        <v>0</v>
      </c>
      <c r="J77" s="46"/>
      <c r="K77" s="47">
        <f>[1]liv2!P77</f>
        <v>0</v>
      </c>
      <c r="L77" s="48">
        <f>[1]liv2!M77</f>
        <v>0</v>
      </c>
      <c r="M77" s="49">
        <f>[1]liv2!P77</f>
        <v>0</v>
      </c>
      <c r="N77" s="50">
        <f t="shared" si="1"/>
        <v>0</v>
      </c>
      <c r="O77" s="51">
        <f t="shared" si="2"/>
        <v>0</v>
      </c>
      <c r="P77" s="45">
        <f>[1]liv2!K77</f>
        <v>0</v>
      </c>
      <c r="Q77" s="47">
        <f>[1]liv2!M77</f>
        <v>0</v>
      </c>
      <c r="R77" s="52">
        <f>'[1]calcule L2'!U76</f>
        <v>0</v>
      </c>
      <c r="S77" s="53">
        <f t="shared" si="0"/>
        <v>0</v>
      </c>
    </row>
    <row r="78" spans="1:19" ht="15.75" x14ac:dyDescent="0.25">
      <c r="A78" s="249"/>
      <c r="B78" s="252"/>
      <c r="C78" s="71" t="s">
        <v>107</v>
      </c>
      <c r="D78" s="260" t="s">
        <v>108</v>
      </c>
      <c r="E78" s="260"/>
      <c r="F78" s="71">
        <v>66</v>
      </c>
      <c r="G78" s="34"/>
      <c r="H78" s="34">
        <f>[1]liv2!H78</f>
        <v>6.55</v>
      </c>
      <c r="I78" s="34">
        <f>[1]liv2!I78</f>
        <v>9.1519999999999992</v>
      </c>
      <c r="J78" s="35"/>
      <c r="K78" s="36">
        <f>[1]liv2!P78</f>
        <v>11.8</v>
      </c>
      <c r="L78" s="37">
        <f>[1]liv2!M78</f>
        <v>4.4830000000000005</v>
      </c>
      <c r="M78" s="72">
        <f>[1]liv2!P78</f>
        <v>11.8</v>
      </c>
      <c r="N78" s="39">
        <f t="shared" si="1"/>
        <v>128.93356643356645</v>
      </c>
      <c r="O78" s="40">
        <f t="shared" si="2"/>
        <v>100</v>
      </c>
      <c r="P78" s="34">
        <f>[1]liv2!K78</f>
        <v>2.1709999999999998</v>
      </c>
      <c r="Q78" s="36">
        <f>[1]liv2!M78</f>
        <v>4.4830000000000005</v>
      </c>
      <c r="R78" s="41">
        <f>'[1]calcule L2'!U77</f>
        <v>5.9295650000000002</v>
      </c>
      <c r="S78" s="42">
        <f t="shared" ref="S78:S141" si="3">M78</f>
        <v>11.8</v>
      </c>
    </row>
    <row r="79" spans="1:19" ht="15.75" x14ac:dyDescent="0.25">
      <c r="A79" s="249"/>
      <c r="B79" s="252"/>
      <c r="C79" s="71" t="s">
        <v>109</v>
      </c>
      <c r="D79" s="260" t="s">
        <v>110</v>
      </c>
      <c r="E79" s="260"/>
      <c r="F79" s="71">
        <v>67</v>
      </c>
      <c r="G79" s="34"/>
      <c r="H79" s="34">
        <f>[1]liv2!H79</f>
        <v>0.7</v>
      </c>
      <c r="I79" s="34">
        <f>[1]liv2!I79</f>
        <v>1.0229999999999999</v>
      </c>
      <c r="J79" s="35"/>
      <c r="K79" s="36">
        <f>[1]liv2!P79</f>
        <v>1.1200000000000001</v>
      </c>
      <c r="L79" s="37">
        <f>[1]liv2!M79</f>
        <v>0.496</v>
      </c>
      <c r="M79" s="72">
        <f>[1]liv2!P79</f>
        <v>1.1200000000000001</v>
      </c>
      <c r="N79" s="39">
        <f t="shared" ref="N79:N142" si="4">IF(I79&gt;0,M79/I79*100,0)</f>
        <v>109.48191593352885</v>
      </c>
      <c r="O79" s="40">
        <f t="shared" ref="O79:O142" si="5">IF(K79&gt;0,M79/K79*100,0)</f>
        <v>100</v>
      </c>
      <c r="P79" s="34">
        <f>[1]liv2!K79</f>
        <v>0.221</v>
      </c>
      <c r="Q79" s="36">
        <f>[1]liv2!M79</f>
        <v>0.496</v>
      </c>
      <c r="R79" s="41">
        <f>'[1]calcule L2'!U78</f>
        <v>0.65825</v>
      </c>
      <c r="S79" s="42">
        <f t="shared" si="3"/>
        <v>1.1200000000000001</v>
      </c>
    </row>
    <row r="80" spans="1:19" ht="15.75" x14ac:dyDescent="0.25">
      <c r="A80" s="249"/>
      <c r="B80" s="252"/>
      <c r="C80" s="71" t="s">
        <v>111</v>
      </c>
      <c r="D80" s="260" t="s">
        <v>112</v>
      </c>
      <c r="E80" s="260"/>
      <c r="F80" s="71">
        <v>68</v>
      </c>
      <c r="G80" s="34"/>
      <c r="H80" s="34">
        <f>[1]liv2!H80</f>
        <v>8</v>
      </c>
      <c r="I80" s="34">
        <f>[1]liv2!I80</f>
        <v>5.7</v>
      </c>
      <c r="J80" s="35"/>
      <c r="K80" s="36">
        <f>[1]liv2!P80</f>
        <v>7.3</v>
      </c>
      <c r="L80" s="37">
        <f>[1]liv2!M80</f>
        <v>6.1980000000000004</v>
      </c>
      <c r="M80" s="59">
        <f>M81+M82+M83+M84+M86+M87+M88</f>
        <v>7.3</v>
      </c>
      <c r="N80" s="39">
        <f t="shared" si="4"/>
        <v>128.07017543859649</v>
      </c>
      <c r="O80" s="40">
        <f t="shared" si="5"/>
        <v>100</v>
      </c>
      <c r="P80" s="34">
        <f>[1]liv2!K80</f>
        <v>4.5820000000000007</v>
      </c>
      <c r="Q80" s="36">
        <f>[1]liv2!M80</f>
        <v>6.1980000000000004</v>
      </c>
      <c r="R80" s="41">
        <f>'[1]calcule L2'!U79</f>
        <v>6.53993</v>
      </c>
      <c r="S80" s="42">
        <f t="shared" si="3"/>
        <v>7.3</v>
      </c>
    </row>
    <row r="81" spans="1:19" ht="15.75" x14ac:dyDescent="0.25">
      <c r="A81" s="249"/>
      <c r="B81" s="252"/>
      <c r="C81" s="252"/>
      <c r="D81" s="43" t="s">
        <v>113</v>
      </c>
      <c r="E81" s="44" t="s">
        <v>114</v>
      </c>
      <c r="F81" s="43">
        <v>69</v>
      </c>
      <c r="G81" s="45"/>
      <c r="H81" s="45">
        <f>[1]liv2!H81</f>
        <v>2.1</v>
      </c>
      <c r="I81" s="45">
        <f>[1]liv2!I81</f>
        <v>1.86</v>
      </c>
      <c r="J81" s="46"/>
      <c r="K81" s="47">
        <f>[1]liv2!P81</f>
        <v>2</v>
      </c>
      <c r="L81" s="48">
        <f>[1]liv2!M81</f>
        <v>1.0249999999999999</v>
      </c>
      <c r="M81" s="49">
        <f>[1]liv2!P81</f>
        <v>2</v>
      </c>
      <c r="N81" s="50">
        <f t="shared" si="4"/>
        <v>107.5268817204301</v>
      </c>
      <c r="O81" s="51">
        <f t="shared" si="5"/>
        <v>100</v>
      </c>
      <c r="P81" s="45">
        <f>[1]liv2!K81</f>
        <v>0.51200000000000001</v>
      </c>
      <c r="Q81" s="47">
        <f>[1]liv2!M81</f>
        <v>1.0249999999999999</v>
      </c>
      <c r="R81" s="52">
        <f>'[1]calcule L2'!U80</f>
        <v>1.3667199999999999</v>
      </c>
      <c r="S81" s="53">
        <f t="shared" si="3"/>
        <v>2</v>
      </c>
    </row>
    <row r="82" spans="1:19" ht="15.75" x14ac:dyDescent="0.25">
      <c r="A82" s="249"/>
      <c r="B82" s="252"/>
      <c r="C82" s="252"/>
      <c r="D82" s="43" t="s">
        <v>115</v>
      </c>
      <c r="E82" s="44" t="s">
        <v>116</v>
      </c>
      <c r="F82" s="43">
        <v>70</v>
      </c>
      <c r="G82" s="45"/>
      <c r="H82" s="45">
        <f>[1]liv2!H82</f>
        <v>2</v>
      </c>
      <c r="I82" s="45">
        <f>[1]liv2!I82</f>
        <v>3.84</v>
      </c>
      <c r="J82" s="46"/>
      <c r="K82" s="47">
        <f>[1]liv2!P82</f>
        <v>4.2</v>
      </c>
      <c r="L82" s="48">
        <f>[1]liv2!M82</f>
        <v>5.173</v>
      </c>
      <c r="M82" s="49">
        <f>[1]liv2!P82</f>
        <v>4.2</v>
      </c>
      <c r="N82" s="50">
        <f t="shared" si="4"/>
        <v>109.375</v>
      </c>
      <c r="O82" s="51">
        <f t="shared" si="5"/>
        <v>100</v>
      </c>
      <c r="P82" s="45">
        <f>[1]liv2!K82</f>
        <v>4.07</v>
      </c>
      <c r="Q82" s="47">
        <f>[1]liv2!M82</f>
        <v>5.173</v>
      </c>
      <c r="R82" s="52">
        <f>'[1]calcule L2'!U81</f>
        <v>5.1732100000000001</v>
      </c>
      <c r="S82" s="53">
        <f t="shared" si="3"/>
        <v>4.2</v>
      </c>
    </row>
    <row r="83" spans="1:19" ht="15.75" x14ac:dyDescent="0.25">
      <c r="A83" s="249"/>
      <c r="B83" s="252"/>
      <c r="C83" s="252"/>
      <c r="D83" s="43" t="s">
        <v>117</v>
      </c>
      <c r="E83" s="44" t="s">
        <v>118</v>
      </c>
      <c r="F83" s="43">
        <v>71</v>
      </c>
      <c r="G83" s="45"/>
      <c r="H83" s="45">
        <f>[1]liv2!H83</f>
        <v>1.4</v>
      </c>
      <c r="I83" s="45">
        <f>[1]liv2!I83</f>
        <v>0</v>
      </c>
      <c r="J83" s="46"/>
      <c r="K83" s="47">
        <f>[1]liv2!P83</f>
        <v>0.6</v>
      </c>
      <c r="L83" s="48">
        <f>[1]liv2!M83</f>
        <v>0</v>
      </c>
      <c r="M83" s="49">
        <f>[1]liv2!P83</f>
        <v>0.6</v>
      </c>
      <c r="N83" s="50">
        <f t="shared" si="4"/>
        <v>0</v>
      </c>
      <c r="O83" s="51">
        <f t="shared" si="5"/>
        <v>100</v>
      </c>
      <c r="P83" s="45">
        <f>[1]liv2!K83</f>
        <v>0</v>
      </c>
      <c r="Q83" s="47">
        <f>[1]liv2!M83</f>
        <v>0</v>
      </c>
      <c r="R83" s="52">
        <f>'[1]calcule L2'!U82</f>
        <v>0</v>
      </c>
      <c r="S83" s="53">
        <f t="shared" si="3"/>
        <v>0.6</v>
      </c>
    </row>
    <row r="84" spans="1:19" ht="30" x14ac:dyDescent="0.25">
      <c r="A84" s="249"/>
      <c r="B84" s="252"/>
      <c r="C84" s="252"/>
      <c r="D84" s="43" t="s">
        <v>119</v>
      </c>
      <c r="E84" s="44" t="s">
        <v>120</v>
      </c>
      <c r="F84" s="43">
        <v>72</v>
      </c>
      <c r="G84" s="45"/>
      <c r="H84" s="45">
        <f>[1]liv2!H84</f>
        <v>0</v>
      </c>
      <c r="I84" s="45">
        <f>[1]liv2!I84</f>
        <v>0</v>
      </c>
      <c r="J84" s="46"/>
      <c r="K84" s="47">
        <f>[1]liv2!P84</f>
        <v>0</v>
      </c>
      <c r="L84" s="48">
        <f>[1]liv2!M84</f>
        <v>0</v>
      </c>
      <c r="M84" s="49">
        <f>[1]liv2!P84</f>
        <v>0</v>
      </c>
      <c r="N84" s="50">
        <f t="shared" si="4"/>
        <v>0</v>
      </c>
      <c r="O84" s="51">
        <f t="shared" si="5"/>
        <v>0</v>
      </c>
      <c r="P84" s="45">
        <f>[1]liv2!K84</f>
        <v>0</v>
      </c>
      <c r="Q84" s="47">
        <f>[1]liv2!M84</f>
        <v>0</v>
      </c>
      <c r="R84" s="52">
        <f>'[1]calcule L2'!U83</f>
        <v>0</v>
      </c>
      <c r="S84" s="53">
        <f t="shared" si="3"/>
        <v>0</v>
      </c>
    </row>
    <row r="85" spans="1:19" ht="15.75" x14ac:dyDescent="0.25">
      <c r="A85" s="249"/>
      <c r="B85" s="252"/>
      <c r="C85" s="252"/>
      <c r="D85" s="43"/>
      <c r="E85" s="44" t="s">
        <v>121</v>
      </c>
      <c r="F85" s="43">
        <v>73</v>
      </c>
      <c r="G85" s="45"/>
      <c r="H85" s="45">
        <f>[1]liv2!H85</f>
        <v>0</v>
      </c>
      <c r="I85" s="45">
        <f>[1]liv2!I85</f>
        <v>0</v>
      </c>
      <c r="J85" s="46"/>
      <c r="K85" s="47">
        <f>[1]liv2!P85</f>
        <v>0</v>
      </c>
      <c r="L85" s="48">
        <f>[1]liv2!M85</f>
        <v>0</v>
      </c>
      <c r="M85" s="49">
        <f>[1]liv2!P85</f>
        <v>0</v>
      </c>
      <c r="N85" s="50">
        <f t="shared" si="4"/>
        <v>0</v>
      </c>
      <c r="O85" s="51">
        <f t="shared" si="5"/>
        <v>0</v>
      </c>
      <c r="P85" s="45">
        <f>[1]liv2!K85</f>
        <v>0</v>
      </c>
      <c r="Q85" s="47">
        <f>[1]liv2!M85</f>
        <v>0</v>
      </c>
      <c r="R85" s="52">
        <f>'[1]calcule L2'!U84</f>
        <v>0</v>
      </c>
      <c r="S85" s="53">
        <f t="shared" si="3"/>
        <v>0</v>
      </c>
    </row>
    <row r="86" spans="1:19" ht="15.75" x14ac:dyDescent="0.25">
      <c r="A86" s="249"/>
      <c r="B86" s="252"/>
      <c r="C86" s="252"/>
      <c r="D86" s="43" t="s">
        <v>122</v>
      </c>
      <c r="E86" s="44" t="s">
        <v>123</v>
      </c>
      <c r="F86" s="43">
        <v>74</v>
      </c>
      <c r="G86" s="45"/>
      <c r="H86" s="45">
        <f>[1]liv2!H86</f>
        <v>0</v>
      </c>
      <c r="I86" s="45">
        <f>[1]liv2!I86</f>
        <v>0</v>
      </c>
      <c r="J86" s="46"/>
      <c r="K86" s="47">
        <f>[1]liv2!P86</f>
        <v>0</v>
      </c>
      <c r="L86" s="48">
        <f>[1]liv2!M86</f>
        <v>0</v>
      </c>
      <c r="M86" s="49">
        <f>[1]liv2!P86</f>
        <v>0</v>
      </c>
      <c r="N86" s="50">
        <f t="shared" si="4"/>
        <v>0</v>
      </c>
      <c r="O86" s="51">
        <f t="shared" si="5"/>
        <v>0</v>
      </c>
      <c r="P86" s="45">
        <f>[1]liv2!K86</f>
        <v>0</v>
      </c>
      <c r="Q86" s="47">
        <f>[1]liv2!M86</f>
        <v>0</v>
      </c>
      <c r="R86" s="52">
        <f>'[1]calcule L2'!U85</f>
        <v>0</v>
      </c>
      <c r="S86" s="53">
        <f t="shared" si="3"/>
        <v>0</v>
      </c>
    </row>
    <row r="87" spans="1:19" ht="30" x14ac:dyDescent="0.25">
      <c r="A87" s="249"/>
      <c r="B87" s="252"/>
      <c r="C87" s="252"/>
      <c r="D87" s="43" t="s">
        <v>124</v>
      </c>
      <c r="E87" s="44" t="s">
        <v>125</v>
      </c>
      <c r="F87" s="43">
        <v>75</v>
      </c>
      <c r="G87" s="45"/>
      <c r="H87" s="45">
        <f>[1]liv2!H87</f>
        <v>0</v>
      </c>
      <c r="I87" s="45">
        <f>[1]liv2!I87</f>
        <v>0</v>
      </c>
      <c r="J87" s="46"/>
      <c r="K87" s="47">
        <f>[1]liv2!P87</f>
        <v>0</v>
      </c>
      <c r="L87" s="48">
        <f>[1]liv2!M87</f>
        <v>0</v>
      </c>
      <c r="M87" s="49">
        <f>[1]liv2!P87</f>
        <v>0</v>
      </c>
      <c r="N87" s="50">
        <f t="shared" si="4"/>
        <v>0</v>
      </c>
      <c r="O87" s="51">
        <f t="shared" si="5"/>
        <v>0</v>
      </c>
      <c r="P87" s="45">
        <f>[1]liv2!K87</f>
        <v>0</v>
      </c>
      <c r="Q87" s="47">
        <f>[1]liv2!M87</f>
        <v>0</v>
      </c>
      <c r="R87" s="52">
        <f>'[1]calcule L2'!U86</f>
        <v>0</v>
      </c>
      <c r="S87" s="53">
        <f t="shared" si="3"/>
        <v>0</v>
      </c>
    </row>
    <row r="88" spans="1:19" ht="15.75" x14ac:dyDescent="0.25">
      <c r="A88" s="249"/>
      <c r="B88" s="252"/>
      <c r="C88" s="252"/>
      <c r="D88" s="43" t="s">
        <v>126</v>
      </c>
      <c r="E88" s="44" t="s">
        <v>127</v>
      </c>
      <c r="F88" s="43">
        <v>76</v>
      </c>
      <c r="G88" s="45"/>
      <c r="H88" s="45">
        <f>[1]liv2!H88</f>
        <v>2.5</v>
      </c>
      <c r="I88" s="45">
        <f>[1]liv2!I88</f>
        <v>0</v>
      </c>
      <c r="J88" s="46"/>
      <c r="K88" s="47">
        <f>[1]liv2!P88</f>
        <v>0.5</v>
      </c>
      <c r="L88" s="48">
        <f>[1]liv2!M88</f>
        <v>0</v>
      </c>
      <c r="M88" s="49">
        <f>[1]liv2!P88</f>
        <v>0.5</v>
      </c>
      <c r="N88" s="50">
        <f t="shared" si="4"/>
        <v>0</v>
      </c>
      <c r="O88" s="51">
        <f t="shared" si="5"/>
        <v>100</v>
      </c>
      <c r="P88" s="45">
        <f>[1]liv2!K88</f>
        <v>0</v>
      </c>
      <c r="Q88" s="47">
        <f>[1]liv2!M88</f>
        <v>0</v>
      </c>
      <c r="R88" s="52">
        <f>'[1]calcule L2'!U87</f>
        <v>0</v>
      </c>
      <c r="S88" s="53">
        <f t="shared" si="3"/>
        <v>0.5</v>
      </c>
    </row>
    <row r="89" spans="1:19" ht="15.75" x14ac:dyDescent="0.25">
      <c r="A89" s="249"/>
      <c r="B89" s="252"/>
      <c r="C89" s="71" t="s">
        <v>128</v>
      </c>
      <c r="D89" s="260" t="s">
        <v>129</v>
      </c>
      <c r="E89" s="260"/>
      <c r="F89" s="71">
        <v>77</v>
      </c>
      <c r="G89" s="45"/>
      <c r="H89" s="45">
        <f>[1]liv2!H89</f>
        <v>629.75</v>
      </c>
      <c r="I89" s="45">
        <f>[1]liv2!I89</f>
        <v>654.32499999999993</v>
      </c>
      <c r="J89" s="46"/>
      <c r="K89" s="47">
        <f>[1]liv2!P89</f>
        <v>905.3546</v>
      </c>
      <c r="L89" s="48">
        <f>[1]liv2!M89</f>
        <v>513.55199999999991</v>
      </c>
      <c r="M89" s="49">
        <f>[1]liv2!P89+55000/1000+25000/1000</f>
        <v>985.3546</v>
      </c>
      <c r="N89" s="50">
        <f t="shared" si="4"/>
        <v>150.59100599854813</v>
      </c>
      <c r="O89" s="51">
        <f t="shared" si="5"/>
        <v>108.83631673158783</v>
      </c>
      <c r="P89" s="45">
        <f>[1]liv2!K89</f>
        <v>220.887</v>
      </c>
      <c r="Q89" s="47">
        <f>[1]liv2!M89</f>
        <v>513.55199999999991</v>
      </c>
      <c r="R89" s="52">
        <f>'[1]calcule L2'!U88</f>
        <v>629.802595</v>
      </c>
      <c r="S89" s="53">
        <f t="shared" si="3"/>
        <v>985.3546</v>
      </c>
    </row>
    <row r="90" spans="1:19" ht="15.75" x14ac:dyDescent="0.25">
      <c r="A90" s="249"/>
      <c r="B90" s="252"/>
      <c r="C90" s="259" t="s">
        <v>130</v>
      </c>
      <c r="D90" s="259"/>
      <c r="E90" s="259"/>
      <c r="F90" s="32">
        <v>78</v>
      </c>
      <c r="G90" s="34"/>
      <c r="H90" s="34">
        <f>[1]liv2!H90</f>
        <v>36.775000000000006</v>
      </c>
      <c r="I90" s="34">
        <f>[1]liv2!I90</f>
        <v>38.869</v>
      </c>
      <c r="J90" s="35"/>
      <c r="K90" s="36">
        <f>[1]liv2!P90</f>
        <v>39.563727369047626</v>
      </c>
      <c r="L90" s="37">
        <f>[1]liv2!M90</f>
        <v>23.055</v>
      </c>
      <c r="M90" s="59">
        <f>M91+M92+M93+M94+M95+M96</f>
        <v>39.563727369047626</v>
      </c>
      <c r="N90" s="39">
        <f t="shared" si="4"/>
        <v>101.78735591100268</v>
      </c>
      <c r="O90" s="40">
        <f t="shared" si="5"/>
        <v>100</v>
      </c>
      <c r="P90" s="34">
        <f>[1]liv2!K90</f>
        <v>5.641</v>
      </c>
      <c r="Q90" s="36">
        <f>[1]liv2!M90</f>
        <v>23.055</v>
      </c>
      <c r="R90" s="41">
        <f>'[1]calcule L2'!U89</f>
        <v>25.015999999999998</v>
      </c>
      <c r="S90" s="42">
        <f t="shared" si="3"/>
        <v>39.563727369047626</v>
      </c>
    </row>
    <row r="91" spans="1:19" ht="15.75" x14ac:dyDescent="0.25">
      <c r="A91" s="249"/>
      <c r="B91" s="252"/>
      <c r="C91" s="43" t="s">
        <v>18</v>
      </c>
      <c r="D91" s="254" t="s">
        <v>131</v>
      </c>
      <c r="E91" s="254"/>
      <c r="F91" s="43">
        <v>79</v>
      </c>
      <c r="G91" s="45"/>
      <c r="H91" s="45">
        <f>[1]liv2!H91</f>
        <v>9.2799999999999994</v>
      </c>
      <c r="I91" s="45">
        <f>[1]liv2!I91</f>
        <v>10.55</v>
      </c>
      <c r="J91" s="46"/>
      <c r="K91" s="47">
        <f>[1]liv2!P91</f>
        <v>11.50932736904762</v>
      </c>
      <c r="L91" s="48">
        <f>[1]liv2!M91</f>
        <v>7.585</v>
      </c>
      <c r="M91" s="49">
        <f>[1]liv2!P91</f>
        <v>11.50932736904762</v>
      </c>
      <c r="N91" s="50">
        <f t="shared" si="4"/>
        <v>109.09315041751297</v>
      </c>
      <c r="O91" s="51">
        <f t="shared" si="5"/>
        <v>100</v>
      </c>
      <c r="P91" s="45">
        <f>[1]liv2!K91</f>
        <v>1.788</v>
      </c>
      <c r="Q91" s="47">
        <f>[1]liv2!M91</f>
        <v>7.585</v>
      </c>
      <c r="R91" s="52">
        <f>'[1]calcule L2'!U90</f>
        <v>8.6859999999999999</v>
      </c>
      <c r="S91" s="53">
        <f t="shared" si="3"/>
        <v>11.50932736904762</v>
      </c>
    </row>
    <row r="92" spans="1:19" ht="15.75" x14ac:dyDescent="0.25">
      <c r="A92" s="249"/>
      <c r="B92" s="252"/>
      <c r="C92" s="43" t="s">
        <v>28</v>
      </c>
      <c r="D92" s="254" t="s">
        <v>132</v>
      </c>
      <c r="E92" s="254"/>
      <c r="F92" s="43">
        <v>80</v>
      </c>
      <c r="G92" s="45"/>
      <c r="H92" s="45">
        <f>[1]liv2!H92</f>
        <v>0</v>
      </c>
      <c r="I92" s="45">
        <f>[1]liv2!I92</f>
        <v>0</v>
      </c>
      <c r="J92" s="46"/>
      <c r="K92" s="47">
        <f>[1]liv2!P92</f>
        <v>0</v>
      </c>
      <c r="L92" s="48">
        <f>[1]liv2!M92</f>
        <v>0</v>
      </c>
      <c r="M92" s="49">
        <f>[1]liv2!P92</f>
        <v>0</v>
      </c>
      <c r="N92" s="50">
        <f t="shared" si="4"/>
        <v>0</v>
      </c>
      <c r="O92" s="51">
        <f t="shared" si="5"/>
        <v>0</v>
      </c>
      <c r="P92" s="45">
        <f>[1]liv2!K92</f>
        <v>0</v>
      </c>
      <c r="Q92" s="47">
        <f>[1]liv2!M92</f>
        <v>0</v>
      </c>
      <c r="R92" s="52">
        <f>'[1]calcule L2'!U91</f>
        <v>0</v>
      </c>
      <c r="S92" s="53">
        <f t="shared" si="3"/>
        <v>0</v>
      </c>
    </row>
    <row r="93" spans="1:19" ht="15.75" x14ac:dyDescent="0.25">
      <c r="A93" s="249"/>
      <c r="B93" s="252"/>
      <c r="C93" s="43" t="s">
        <v>30</v>
      </c>
      <c r="D93" s="254" t="s">
        <v>133</v>
      </c>
      <c r="E93" s="254"/>
      <c r="F93" s="43">
        <v>81</v>
      </c>
      <c r="G93" s="45"/>
      <c r="H93" s="45">
        <f>[1]liv2!H93</f>
        <v>0</v>
      </c>
      <c r="I93" s="45">
        <f>[1]liv2!I93</f>
        <v>0</v>
      </c>
      <c r="J93" s="46"/>
      <c r="K93" s="47">
        <f>[1]liv2!P93</f>
        <v>0</v>
      </c>
      <c r="L93" s="48">
        <f>[1]liv2!M93</f>
        <v>0</v>
      </c>
      <c r="M93" s="49">
        <f>[1]liv2!P93</f>
        <v>0</v>
      </c>
      <c r="N93" s="50">
        <f t="shared" si="4"/>
        <v>0</v>
      </c>
      <c r="O93" s="51">
        <f t="shared" si="5"/>
        <v>0</v>
      </c>
      <c r="P93" s="45">
        <f>[1]liv2!K93</f>
        <v>0</v>
      </c>
      <c r="Q93" s="47">
        <f>[1]liv2!M93</f>
        <v>0</v>
      </c>
      <c r="R93" s="52">
        <f>'[1]calcule L2'!U92</f>
        <v>0</v>
      </c>
      <c r="S93" s="53">
        <f t="shared" si="3"/>
        <v>0</v>
      </c>
    </row>
    <row r="94" spans="1:19" ht="15.75" x14ac:dyDescent="0.25">
      <c r="A94" s="249"/>
      <c r="B94" s="252"/>
      <c r="C94" s="43" t="s">
        <v>36</v>
      </c>
      <c r="D94" s="254" t="s">
        <v>134</v>
      </c>
      <c r="E94" s="254"/>
      <c r="F94" s="43">
        <v>82</v>
      </c>
      <c r="G94" s="45"/>
      <c r="H94" s="45">
        <f>[1]liv2!H94</f>
        <v>0</v>
      </c>
      <c r="I94" s="45">
        <f>[1]liv2!I94</f>
        <v>0</v>
      </c>
      <c r="J94" s="46"/>
      <c r="K94" s="47">
        <f>[1]liv2!P94</f>
        <v>0</v>
      </c>
      <c r="L94" s="48">
        <f>[1]liv2!M94</f>
        <v>0</v>
      </c>
      <c r="M94" s="49">
        <f>[1]liv2!P94</f>
        <v>0</v>
      </c>
      <c r="N94" s="50">
        <f t="shared" si="4"/>
        <v>0</v>
      </c>
      <c r="O94" s="51">
        <f t="shared" si="5"/>
        <v>0</v>
      </c>
      <c r="P94" s="45">
        <f>[1]liv2!K94</f>
        <v>0</v>
      </c>
      <c r="Q94" s="47">
        <f>[1]liv2!M94</f>
        <v>0</v>
      </c>
      <c r="R94" s="52">
        <f>'[1]calcule L2'!U93</f>
        <v>0</v>
      </c>
      <c r="S94" s="53">
        <f t="shared" si="3"/>
        <v>0</v>
      </c>
    </row>
    <row r="95" spans="1:19" ht="15.75" x14ac:dyDescent="0.25">
      <c r="A95" s="249"/>
      <c r="B95" s="252"/>
      <c r="C95" s="43" t="s">
        <v>38</v>
      </c>
      <c r="D95" s="254" t="s">
        <v>135</v>
      </c>
      <c r="E95" s="254"/>
      <c r="F95" s="43">
        <v>83</v>
      </c>
      <c r="G95" s="45"/>
      <c r="H95" s="45">
        <f>[1]liv2!H95</f>
        <v>18.445</v>
      </c>
      <c r="I95" s="45">
        <f>[1]liv2!I95</f>
        <v>21.506</v>
      </c>
      <c r="J95" s="46"/>
      <c r="K95" s="47">
        <f>[1]liv2!P95</f>
        <v>19.2544</v>
      </c>
      <c r="L95" s="48">
        <f>[1]liv2!M95</f>
        <v>13.741</v>
      </c>
      <c r="M95" s="49">
        <f>[1]liv2!P95</f>
        <v>19.2544</v>
      </c>
      <c r="N95" s="50">
        <f t="shared" si="4"/>
        <v>89.530363619455031</v>
      </c>
      <c r="O95" s="51">
        <f t="shared" si="5"/>
        <v>100</v>
      </c>
      <c r="P95" s="45">
        <f>[1]liv2!K95</f>
        <v>2.1240000000000001</v>
      </c>
      <c r="Q95" s="47">
        <f>[1]liv2!M95</f>
        <v>13.741</v>
      </c>
      <c r="R95" s="52">
        <f>'[1]calcule L2'!U94</f>
        <v>14.601000000000001</v>
      </c>
      <c r="S95" s="53">
        <f t="shared" si="3"/>
        <v>19.2544</v>
      </c>
    </row>
    <row r="96" spans="1:19" ht="15.75" x14ac:dyDescent="0.25">
      <c r="A96" s="249"/>
      <c r="B96" s="252"/>
      <c r="C96" s="43" t="s">
        <v>40</v>
      </c>
      <c r="D96" s="254" t="s">
        <v>136</v>
      </c>
      <c r="E96" s="254"/>
      <c r="F96" s="43">
        <v>84</v>
      </c>
      <c r="G96" s="45"/>
      <c r="H96" s="45">
        <f>[1]liv2!H96</f>
        <v>9.0500000000000007</v>
      </c>
      <c r="I96" s="45">
        <f>[1]liv2!I96</f>
        <v>6.8130000000000006</v>
      </c>
      <c r="J96" s="46"/>
      <c r="K96" s="47">
        <f>[1]liv2!P96</f>
        <v>8.8000000000000007</v>
      </c>
      <c r="L96" s="48">
        <f>[1]liv2!M96</f>
        <v>1.7290000000000001</v>
      </c>
      <c r="M96" s="49">
        <f>[1]liv2!P96</f>
        <v>8.8000000000000007</v>
      </c>
      <c r="N96" s="50">
        <f t="shared" si="4"/>
        <v>129.16483193894027</v>
      </c>
      <c r="O96" s="51">
        <f t="shared" si="5"/>
        <v>100</v>
      </c>
      <c r="P96" s="45">
        <f>[1]liv2!K96</f>
        <v>1.7290000000000001</v>
      </c>
      <c r="Q96" s="47">
        <f>[1]liv2!M96</f>
        <v>1.7290000000000001</v>
      </c>
      <c r="R96" s="52">
        <f>'[1]calcule L2'!U95</f>
        <v>1.7290000000000001</v>
      </c>
      <c r="S96" s="53">
        <f t="shared" si="3"/>
        <v>8.8000000000000007</v>
      </c>
    </row>
    <row r="97" spans="1:19" ht="15.75" x14ac:dyDescent="0.25">
      <c r="A97" s="249"/>
      <c r="B97" s="252"/>
      <c r="C97" s="259" t="s">
        <v>137</v>
      </c>
      <c r="D97" s="259"/>
      <c r="E97" s="259"/>
      <c r="F97" s="32">
        <v>85</v>
      </c>
      <c r="G97" s="34"/>
      <c r="H97" s="34">
        <f>[1]liv2!H97</f>
        <v>860.54999999999984</v>
      </c>
      <c r="I97" s="34">
        <f>[1]liv2!I97</f>
        <v>840.37199999999996</v>
      </c>
      <c r="J97" s="35"/>
      <c r="K97" s="36">
        <f>[1]liv2!P97</f>
        <v>1139.3681900000001</v>
      </c>
      <c r="L97" s="37">
        <f>[1]liv2!M97</f>
        <v>494.09700000000004</v>
      </c>
      <c r="M97" s="59">
        <f>M99+M103+M111+M115+M124</f>
        <v>1139.3681900000001</v>
      </c>
      <c r="N97" s="39">
        <f t="shared" si="4"/>
        <v>135.57902809708085</v>
      </c>
      <c r="O97" s="40">
        <f t="shared" si="5"/>
        <v>100</v>
      </c>
      <c r="P97" s="34">
        <f>[1]liv2!K97</f>
        <v>223.59400000000002</v>
      </c>
      <c r="Q97" s="36">
        <f>[1]liv2!M97</f>
        <v>494.09700000000004</v>
      </c>
      <c r="R97" s="41">
        <f>'[1]calcule L2'!U96</f>
        <v>718.43300000000011</v>
      </c>
      <c r="S97" s="42">
        <f t="shared" si="3"/>
        <v>1139.3681900000001</v>
      </c>
    </row>
    <row r="98" spans="1:19" ht="15.75" x14ac:dyDescent="0.25">
      <c r="A98" s="249"/>
      <c r="B98" s="252"/>
      <c r="C98" s="73" t="s">
        <v>138</v>
      </c>
      <c r="D98" s="259" t="s">
        <v>139</v>
      </c>
      <c r="E98" s="259"/>
      <c r="F98" s="32">
        <v>86</v>
      </c>
      <c r="G98" s="34"/>
      <c r="H98" s="34">
        <f>[1]liv2!H98</f>
        <v>709.13999999999987</v>
      </c>
      <c r="I98" s="34">
        <f>[1]liv2!I98</f>
        <v>692.48199999999997</v>
      </c>
      <c r="J98" s="35"/>
      <c r="K98" s="36">
        <f>[1]liv2!P98</f>
        <v>1078.1836000000001</v>
      </c>
      <c r="L98" s="37">
        <f>[1]liv2!M98</f>
        <v>466.92</v>
      </c>
      <c r="M98" s="59">
        <f>M99+M103</f>
        <v>1078.1836000000001</v>
      </c>
      <c r="N98" s="39">
        <f t="shared" si="4"/>
        <v>155.69842970647613</v>
      </c>
      <c r="O98" s="40">
        <f t="shared" si="5"/>
        <v>100</v>
      </c>
      <c r="P98" s="34">
        <f>[1]liv2!K98</f>
        <v>213.28700000000001</v>
      </c>
      <c r="Q98" s="36">
        <f>[1]liv2!M98</f>
        <v>466.92</v>
      </c>
      <c r="R98" s="41">
        <f>'[1]calcule L2'!U97</f>
        <v>680.99200000000008</v>
      </c>
      <c r="S98" s="42">
        <f t="shared" si="3"/>
        <v>1078.1836000000001</v>
      </c>
    </row>
    <row r="99" spans="1:19" ht="15.75" x14ac:dyDescent="0.25">
      <c r="A99" s="249"/>
      <c r="B99" s="252"/>
      <c r="C99" s="32" t="s">
        <v>140</v>
      </c>
      <c r="D99" s="255" t="s">
        <v>141</v>
      </c>
      <c r="E99" s="255"/>
      <c r="F99" s="32">
        <v>87</v>
      </c>
      <c r="G99" s="34"/>
      <c r="H99" s="34">
        <f>[1]liv2!H99</f>
        <v>613.33999999999992</v>
      </c>
      <c r="I99" s="34">
        <f>[1]liv2!I99</f>
        <v>604.51699999999994</v>
      </c>
      <c r="J99" s="35"/>
      <c r="K99" s="36">
        <f>[1]liv2!P99</f>
        <v>909.74160000000006</v>
      </c>
      <c r="L99" s="37">
        <f>[1]liv2!M99</f>
        <v>423.36</v>
      </c>
      <c r="M99" s="59">
        <f>M100+M101+M102</f>
        <v>909.74160000000006</v>
      </c>
      <c r="N99" s="39">
        <f t="shared" si="4"/>
        <v>150.49065617674938</v>
      </c>
      <c r="O99" s="40">
        <f t="shared" si="5"/>
        <v>100</v>
      </c>
      <c r="P99" s="34">
        <f>[1]liv2!K99</f>
        <v>197.68700000000001</v>
      </c>
      <c r="Q99" s="36">
        <f>[1]liv2!M99</f>
        <v>423.36</v>
      </c>
      <c r="R99" s="41">
        <f>'[1]calcule L2'!U98</f>
        <v>569.54700000000003</v>
      </c>
      <c r="S99" s="42">
        <f t="shared" si="3"/>
        <v>909.74160000000006</v>
      </c>
    </row>
    <row r="100" spans="1:19" ht="15.75" x14ac:dyDescent="0.25">
      <c r="A100" s="249"/>
      <c r="B100" s="252"/>
      <c r="C100" s="43"/>
      <c r="D100" s="254" t="s">
        <v>142</v>
      </c>
      <c r="E100" s="254"/>
      <c r="F100" s="43">
        <v>88</v>
      </c>
      <c r="G100" s="45"/>
      <c r="H100" s="45">
        <f>[1]liv2!H100</f>
        <v>361.78</v>
      </c>
      <c r="I100" s="45">
        <f>[1]liv2!I100</f>
        <v>359.15699999999998</v>
      </c>
      <c r="J100" s="46"/>
      <c r="K100" s="47">
        <f>[1]liv2!P100</f>
        <v>538.596</v>
      </c>
      <c r="L100" s="48">
        <f>[1]liv2!M100</f>
        <v>249.96</v>
      </c>
      <c r="M100" s="49">
        <f>[1]liv2!P100</f>
        <v>538.596</v>
      </c>
      <c r="N100" s="50">
        <f t="shared" si="4"/>
        <v>149.9611590474361</v>
      </c>
      <c r="O100" s="51">
        <f t="shared" si="5"/>
        <v>100</v>
      </c>
      <c r="P100" s="45">
        <f>[1]liv2!K100</f>
        <v>116.884</v>
      </c>
      <c r="Q100" s="47">
        <f>[1]liv2!M100</f>
        <v>249.96</v>
      </c>
      <c r="R100" s="52">
        <f>'[1]calcule L2'!U99</f>
        <v>569.54700000000003</v>
      </c>
      <c r="S100" s="53">
        <f t="shared" si="3"/>
        <v>538.596</v>
      </c>
    </row>
    <row r="101" spans="1:19" ht="15.75" x14ac:dyDescent="0.25">
      <c r="A101" s="249"/>
      <c r="B101" s="252"/>
      <c r="C101" s="252"/>
      <c r="D101" s="254" t="s">
        <v>143</v>
      </c>
      <c r="E101" s="254"/>
      <c r="F101" s="43">
        <v>89</v>
      </c>
      <c r="G101" s="45"/>
      <c r="H101" s="45">
        <f>[1]liv2!H101</f>
        <v>251.56</v>
      </c>
      <c r="I101" s="45">
        <f>[1]liv2!I101</f>
        <v>245.35999999999999</v>
      </c>
      <c r="J101" s="46"/>
      <c r="K101" s="47">
        <f>[1]liv2!P101</f>
        <v>371.1456</v>
      </c>
      <c r="L101" s="48">
        <f>[1]liv2!M101</f>
        <v>173.4</v>
      </c>
      <c r="M101" s="49">
        <f>[1]liv2!P101</f>
        <v>371.1456</v>
      </c>
      <c r="N101" s="50">
        <f t="shared" si="4"/>
        <v>151.26573198565373</v>
      </c>
      <c r="O101" s="51">
        <f t="shared" si="5"/>
        <v>100</v>
      </c>
      <c r="P101" s="45">
        <f>[1]liv2!K101</f>
        <v>80.802999999999997</v>
      </c>
      <c r="Q101" s="47">
        <f>[1]liv2!M101</f>
        <v>173.4</v>
      </c>
      <c r="R101" s="52">
        <f>'[1]calcule L2'!U100</f>
        <v>0</v>
      </c>
      <c r="S101" s="53">
        <f t="shared" si="3"/>
        <v>371.1456</v>
      </c>
    </row>
    <row r="102" spans="1:19" ht="15.75" x14ac:dyDescent="0.25">
      <c r="A102" s="249"/>
      <c r="B102" s="252"/>
      <c r="C102" s="252"/>
      <c r="D102" s="254" t="s">
        <v>144</v>
      </c>
      <c r="E102" s="254"/>
      <c r="F102" s="43">
        <v>90</v>
      </c>
      <c r="G102" s="45"/>
      <c r="H102" s="45">
        <f>[1]liv2!H102</f>
        <v>0</v>
      </c>
      <c r="I102" s="45">
        <f>[1]liv2!I102</f>
        <v>0</v>
      </c>
      <c r="J102" s="46"/>
      <c r="K102" s="47">
        <f>[1]liv2!P102</f>
        <v>0</v>
      </c>
      <c r="L102" s="48">
        <f>[1]liv2!M102</f>
        <v>0</v>
      </c>
      <c r="M102" s="49">
        <f>[1]liv2!P102</f>
        <v>0</v>
      </c>
      <c r="N102" s="50">
        <f t="shared" si="4"/>
        <v>0</v>
      </c>
      <c r="O102" s="51">
        <f t="shared" si="5"/>
        <v>0</v>
      </c>
      <c r="P102" s="45">
        <f>[1]liv2!K102</f>
        <v>0</v>
      </c>
      <c r="Q102" s="47">
        <f>[1]liv2!M102</f>
        <v>0</v>
      </c>
      <c r="R102" s="52">
        <f>'[1]calcule L2'!U101</f>
        <v>0</v>
      </c>
      <c r="S102" s="53">
        <f t="shared" si="3"/>
        <v>0</v>
      </c>
    </row>
    <row r="103" spans="1:19" ht="15.75" x14ac:dyDescent="0.25">
      <c r="A103" s="249"/>
      <c r="B103" s="252"/>
      <c r="C103" s="32" t="s">
        <v>145</v>
      </c>
      <c r="D103" s="255" t="s">
        <v>146</v>
      </c>
      <c r="E103" s="255"/>
      <c r="F103" s="32">
        <v>91</v>
      </c>
      <c r="G103" s="34"/>
      <c r="H103" s="34">
        <f>[1]liv2!H103</f>
        <v>95.8</v>
      </c>
      <c r="I103" s="34">
        <f>[1]liv2!I103</f>
        <v>87.965000000000003</v>
      </c>
      <c r="J103" s="35"/>
      <c r="K103" s="36">
        <f>[1]liv2!P103</f>
        <v>168.44200000000001</v>
      </c>
      <c r="L103" s="37">
        <f>[1]liv2!M103</f>
        <v>43.56</v>
      </c>
      <c r="M103" s="72">
        <f>M104+M107+M108+M109+M110</f>
        <v>168.44200000000001</v>
      </c>
      <c r="N103" s="39">
        <f t="shared" si="4"/>
        <v>191.48752344682543</v>
      </c>
      <c r="O103" s="40">
        <f t="shared" si="5"/>
        <v>100</v>
      </c>
      <c r="P103" s="34">
        <f>[1]liv2!K103</f>
        <v>15.6</v>
      </c>
      <c r="Q103" s="36">
        <f>[1]liv2!M103</f>
        <v>43.56</v>
      </c>
      <c r="R103" s="41">
        <f>'[1]calcule L2'!U102</f>
        <v>111.44500000000001</v>
      </c>
      <c r="S103" s="42">
        <f t="shared" si="3"/>
        <v>168.44200000000001</v>
      </c>
    </row>
    <row r="104" spans="1:19" ht="15.75" x14ac:dyDescent="0.25">
      <c r="A104" s="249"/>
      <c r="B104" s="252"/>
      <c r="C104" s="252"/>
      <c r="D104" s="254" t="s">
        <v>147</v>
      </c>
      <c r="E104" s="254"/>
      <c r="F104" s="43">
        <v>92</v>
      </c>
      <c r="G104" s="45"/>
      <c r="H104" s="45">
        <f>[1]liv2!H104</f>
        <v>0</v>
      </c>
      <c r="I104" s="45">
        <f>[1]liv2!I104</f>
        <v>0</v>
      </c>
      <c r="J104" s="46"/>
      <c r="K104" s="47">
        <f>[1]liv2!P104</f>
        <v>0</v>
      </c>
      <c r="L104" s="48">
        <f>[1]liv2!M104</f>
        <v>0</v>
      </c>
      <c r="M104" s="49">
        <f>[1]liv2!P104</f>
        <v>0</v>
      </c>
      <c r="N104" s="50">
        <f t="shared" si="4"/>
        <v>0</v>
      </c>
      <c r="O104" s="51">
        <f t="shared" si="5"/>
        <v>0</v>
      </c>
      <c r="P104" s="45">
        <f>[1]liv2!K104</f>
        <v>0</v>
      </c>
      <c r="Q104" s="47">
        <f>[1]liv2!M104</f>
        <v>0</v>
      </c>
      <c r="R104" s="52">
        <f>'[1]calcule L2'!U103</f>
        <v>0</v>
      </c>
      <c r="S104" s="53">
        <f t="shared" si="3"/>
        <v>0</v>
      </c>
    </row>
    <row r="105" spans="1:19" ht="15.75" x14ac:dyDescent="0.25">
      <c r="A105" s="249"/>
      <c r="B105" s="252"/>
      <c r="C105" s="252"/>
      <c r="D105" s="254"/>
      <c r="E105" s="44" t="s">
        <v>148</v>
      </c>
      <c r="F105" s="43">
        <v>93</v>
      </c>
      <c r="G105" s="45"/>
      <c r="H105" s="45">
        <f>[1]liv2!H105</f>
        <v>0</v>
      </c>
      <c r="I105" s="45">
        <f>[1]liv2!I105</f>
        <v>0</v>
      </c>
      <c r="J105" s="46"/>
      <c r="K105" s="47">
        <f>[1]liv2!P105</f>
        <v>0</v>
      </c>
      <c r="L105" s="48">
        <f>[1]liv2!M105</f>
        <v>0</v>
      </c>
      <c r="M105" s="49">
        <f>[1]liv2!P105</f>
        <v>0</v>
      </c>
      <c r="N105" s="50">
        <f t="shared" si="4"/>
        <v>0</v>
      </c>
      <c r="O105" s="51">
        <f t="shared" si="5"/>
        <v>0</v>
      </c>
      <c r="P105" s="45">
        <f>[1]liv2!K105</f>
        <v>0</v>
      </c>
      <c r="Q105" s="47">
        <f>[1]liv2!M105</f>
        <v>0</v>
      </c>
      <c r="R105" s="52">
        <f>'[1]calcule L2'!U104</f>
        <v>0</v>
      </c>
      <c r="S105" s="53">
        <f t="shared" si="3"/>
        <v>0</v>
      </c>
    </row>
    <row r="106" spans="1:19" ht="30" x14ac:dyDescent="0.25">
      <c r="A106" s="249"/>
      <c r="B106" s="252"/>
      <c r="C106" s="252"/>
      <c r="D106" s="254"/>
      <c r="E106" s="44" t="s">
        <v>149</v>
      </c>
      <c r="F106" s="43">
        <v>94</v>
      </c>
      <c r="G106" s="45"/>
      <c r="H106" s="45">
        <f>[1]liv2!H106</f>
        <v>0</v>
      </c>
      <c r="I106" s="45">
        <f>[1]liv2!I106</f>
        <v>0</v>
      </c>
      <c r="J106" s="46"/>
      <c r="K106" s="47">
        <f>[1]liv2!P106</f>
        <v>0</v>
      </c>
      <c r="L106" s="48">
        <f>[1]liv2!M106</f>
        <v>0</v>
      </c>
      <c r="M106" s="49">
        <f>[1]liv2!P106</f>
        <v>0</v>
      </c>
      <c r="N106" s="50">
        <f t="shared" si="4"/>
        <v>0</v>
      </c>
      <c r="O106" s="51">
        <f t="shared" si="5"/>
        <v>0</v>
      </c>
      <c r="P106" s="45">
        <f>[1]liv2!K106</f>
        <v>0</v>
      </c>
      <c r="Q106" s="47">
        <f>[1]liv2!M106</f>
        <v>0</v>
      </c>
      <c r="R106" s="52">
        <f>'[1]calcule L2'!U105</f>
        <v>0</v>
      </c>
      <c r="S106" s="53">
        <f t="shared" si="3"/>
        <v>0</v>
      </c>
    </row>
    <row r="107" spans="1:19" ht="15.75" x14ac:dyDescent="0.25">
      <c r="A107" s="249"/>
      <c r="B107" s="252"/>
      <c r="C107" s="252"/>
      <c r="D107" s="254" t="s">
        <v>150</v>
      </c>
      <c r="E107" s="254"/>
      <c r="F107" s="43">
        <v>95</v>
      </c>
      <c r="G107" s="45"/>
      <c r="H107" s="45">
        <f>[1]liv2!H107</f>
        <v>50.4</v>
      </c>
      <c r="I107" s="45">
        <f>[1]liv2!I107</f>
        <v>41.96</v>
      </c>
      <c r="J107" s="46"/>
      <c r="K107" s="47">
        <f>[1]liv2!P107</f>
        <v>81.575999999999993</v>
      </c>
      <c r="L107" s="48">
        <f>[1]liv2!M107</f>
        <v>31.56</v>
      </c>
      <c r="M107" s="49">
        <f>[1]liv2!P107</f>
        <v>81.575999999999993</v>
      </c>
      <c r="N107" s="50">
        <f t="shared" si="4"/>
        <v>194.41372735938987</v>
      </c>
      <c r="O107" s="51">
        <f t="shared" si="5"/>
        <v>100</v>
      </c>
      <c r="P107" s="45">
        <f>[1]liv2!K107</f>
        <v>15.6</v>
      </c>
      <c r="Q107" s="47">
        <f>[1]liv2!M107</f>
        <v>31.56</v>
      </c>
      <c r="R107" s="52">
        <f>'[1]calcule L2'!U106</f>
        <v>53.64</v>
      </c>
      <c r="S107" s="53">
        <f t="shared" si="3"/>
        <v>81.575999999999993</v>
      </c>
    </row>
    <row r="108" spans="1:19" ht="15.75" x14ac:dyDescent="0.25">
      <c r="A108" s="249"/>
      <c r="B108" s="252"/>
      <c r="C108" s="252"/>
      <c r="D108" s="254" t="s">
        <v>151</v>
      </c>
      <c r="E108" s="254"/>
      <c r="F108" s="43">
        <v>96</v>
      </c>
      <c r="G108" s="45"/>
      <c r="H108" s="45">
        <f>[1]liv2!H108</f>
        <v>0</v>
      </c>
      <c r="I108" s="45">
        <f>[1]liv2!I108</f>
        <v>0</v>
      </c>
      <c r="J108" s="46"/>
      <c r="K108" s="47">
        <f>[1]liv2!P108</f>
        <v>18</v>
      </c>
      <c r="L108" s="48">
        <f>[1]liv2!M108</f>
        <v>12</v>
      </c>
      <c r="M108" s="49">
        <f>[1]liv2!P108</f>
        <v>18</v>
      </c>
      <c r="N108" s="50">
        <f t="shared" si="4"/>
        <v>0</v>
      </c>
      <c r="O108" s="51">
        <f t="shared" si="5"/>
        <v>100</v>
      </c>
      <c r="P108" s="45">
        <f>[1]liv2!K108</f>
        <v>0</v>
      </c>
      <c r="Q108" s="47">
        <f>[1]liv2!M108</f>
        <v>12</v>
      </c>
      <c r="R108" s="52">
        <f>'[1]calcule L2'!U107</f>
        <v>0</v>
      </c>
      <c r="S108" s="53">
        <f t="shared" si="3"/>
        <v>18</v>
      </c>
    </row>
    <row r="109" spans="1:19" ht="15.75" x14ac:dyDescent="0.25">
      <c r="A109" s="249"/>
      <c r="B109" s="252"/>
      <c r="C109" s="252"/>
      <c r="D109" s="254" t="s">
        <v>152</v>
      </c>
      <c r="E109" s="254"/>
      <c r="F109" s="43">
        <v>97</v>
      </c>
      <c r="G109" s="45"/>
      <c r="H109" s="45">
        <f>[1]liv2!H109</f>
        <v>0</v>
      </c>
      <c r="I109" s="45">
        <f>[1]liv2!I109</f>
        <v>0</v>
      </c>
      <c r="J109" s="46"/>
      <c r="K109" s="47">
        <f>[1]liv2!P109</f>
        <v>0</v>
      </c>
      <c r="L109" s="48">
        <f>[1]liv2!M109</f>
        <v>0</v>
      </c>
      <c r="M109" s="49">
        <f>[1]liv2!P109</f>
        <v>0</v>
      </c>
      <c r="N109" s="50">
        <f t="shared" si="4"/>
        <v>0</v>
      </c>
      <c r="O109" s="51">
        <f t="shared" si="5"/>
        <v>0</v>
      </c>
      <c r="P109" s="45">
        <f>[1]liv2!K109</f>
        <v>0</v>
      </c>
      <c r="Q109" s="47">
        <f>[1]liv2!M109</f>
        <v>0</v>
      </c>
      <c r="R109" s="52">
        <f>'[1]calcule L2'!U108</f>
        <v>0</v>
      </c>
      <c r="S109" s="53">
        <f t="shared" si="3"/>
        <v>0</v>
      </c>
    </row>
    <row r="110" spans="1:19" ht="15.75" x14ac:dyDescent="0.25">
      <c r="A110" s="249"/>
      <c r="B110" s="252"/>
      <c r="C110" s="252"/>
      <c r="D110" s="254" t="s">
        <v>153</v>
      </c>
      <c r="E110" s="254"/>
      <c r="F110" s="43">
        <v>98</v>
      </c>
      <c r="G110" s="45"/>
      <c r="H110" s="45">
        <f>[1]liv2!H110</f>
        <v>45.4</v>
      </c>
      <c r="I110" s="45">
        <f>[1]liv2!I110</f>
        <v>46.005000000000003</v>
      </c>
      <c r="J110" s="46"/>
      <c r="K110" s="47">
        <f>[1]liv2!P110</f>
        <v>68.866</v>
      </c>
      <c r="L110" s="48">
        <f>[1]liv2!M110</f>
        <v>0</v>
      </c>
      <c r="M110" s="49">
        <f>[1]liv2!P110</f>
        <v>68.866</v>
      </c>
      <c r="N110" s="50">
        <f t="shared" si="4"/>
        <v>149.69242473644169</v>
      </c>
      <c r="O110" s="51">
        <f t="shared" si="5"/>
        <v>100</v>
      </c>
      <c r="P110" s="45">
        <f>[1]liv2!K110</f>
        <v>0</v>
      </c>
      <c r="Q110" s="47">
        <f>[1]liv2!M110</f>
        <v>0</v>
      </c>
      <c r="R110" s="52">
        <f>'[1]calcule L2'!U109</f>
        <v>57.805000000000007</v>
      </c>
      <c r="S110" s="53">
        <f t="shared" si="3"/>
        <v>68.866</v>
      </c>
    </row>
    <row r="111" spans="1:19" ht="15.75" x14ac:dyDescent="0.25">
      <c r="A111" s="249"/>
      <c r="B111" s="252"/>
      <c r="C111" s="32" t="s">
        <v>154</v>
      </c>
      <c r="D111" s="255" t="s">
        <v>155</v>
      </c>
      <c r="E111" s="255"/>
      <c r="F111" s="32">
        <v>99</v>
      </c>
      <c r="G111" s="34"/>
      <c r="H111" s="34">
        <f>[1]liv2!H111</f>
        <v>0</v>
      </c>
      <c r="I111" s="34">
        <f>[1]liv2!I111</f>
        <v>0</v>
      </c>
      <c r="J111" s="35"/>
      <c r="K111" s="36">
        <f>[1]liv2!P111</f>
        <v>0</v>
      </c>
      <c r="L111" s="37">
        <f>[1]liv2!M111</f>
        <v>0</v>
      </c>
      <c r="M111" s="59">
        <f>M112+M113+M114</f>
        <v>0</v>
      </c>
      <c r="N111" s="39">
        <f t="shared" si="4"/>
        <v>0</v>
      </c>
      <c r="O111" s="40">
        <f t="shared" si="5"/>
        <v>0</v>
      </c>
      <c r="P111" s="34">
        <f>[1]liv2!K111</f>
        <v>0</v>
      </c>
      <c r="Q111" s="36">
        <f>[1]liv2!M111</f>
        <v>0</v>
      </c>
      <c r="R111" s="41">
        <f>'[1]calcule L2'!U110</f>
        <v>0</v>
      </c>
      <c r="S111" s="42">
        <f t="shared" si="3"/>
        <v>0</v>
      </c>
    </row>
    <row r="112" spans="1:19" ht="15.75" x14ac:dyDescent="0.25">
      <c r="A112" s="249"/>
      <c r="B112" s="252"/>
      <c r="C112" s="252"/>
      <c r="D112" s="254" t="s">
        <v>156</v>
      </c>
      <c r="E112" s="254"/>
      <c r="F112" s="43">
        <v>100</v>
      </c>
      <c r="G112" s="45"/>
      <c r="H112" s="45">
        <f>[1]liv2!H112</f>
        <v>0</v>
      </c>
      <c r="I112" s="45">
        <f>[1]liv2!I112</f>
        <v>0</v>
      </c>
      <c r="J112" s="46"/>
      <c r="K112" s="47">
        <f>[1]liv2!P112</f>
        <v>0</v>
      </c>
      <c r="L112" s="48">
        <f>[1]liv2!M112</f>
        <v>0</v>
      </c>
      <c r="M112" s="49">
        <f>[1]liv2!P112</f>
        <v>0</v>
      </c>
      <c r="N112" s="50">
        <f t="shared" si="4"/>
        <v>0</v>
      </c>
      <c r="O112" s="51">
        <f t="shared" si="5"/>
        <v>0</v>
      </c>
      <c r="P112" s="45">
        <f>[1]liv2!K112</f>
        <v>0</v>
      </c>
      <c r="Q112" s="47">
        <f>[1]liv2!M112</f>
        <v>0</v>
      </c>
      <c r="R112" s="52">
        <f>'[1]calcule L2'!U111</f>
        <v>0</v>
      </c>
      <c r="S112" s="53">
        <f t="shared" si="3"/>
        <v>0</v>
      </c>
    </row>
    <row r="113" spans="1:19" ht="15.75" x14ac:dyDescent="0.25">
      <c r="A113" s="249"/>
      <c r="B113" s="252"/>
      <c r="C113" s="252"/>
      <c r="D113" s="254" t="s">
        <v>157</v>
      </c>
      <c r="E113" s="254"/>
      <c r="F113" s="43">
        <v>101</v>
      </c>
      <c r="G113" s="45"/>
      <c r="H113" s="45">
        <f>[1]liv2!H113</f>
        <v>0</v>
      </c>
      <c r="I113" s="45">
        <f>[1]liv2!I113</f>
        <v>0</v>
      </c>
      <c r="J113" s="46"/>
      <c r="K113" s="47">
        <f>[1]liv2!P113</f>
        <v>0</v>
      </c>
      <c r="L113" s="48">
        <f>[1]liv2!M113</f>
        <v>0</v>
      </c>
      <c r="M113" s="49">
        <f>[1]liv2!P113</f>
        <v>0</v>
      </c>
      <c r="N113" s="50">
        <f t="shared" si="4"/>
        <v>0</v>
      </c>
      <c r="O113" s="51">
        <f t="shared" si="5"/>
        <v>0</v>
      </c>
      <c r="P113" s="45">
        <f>[1]liv2!K113</f>
        <v>0</v>
      </c>
      <c r="Q113" s="47">
        <f>[1]liv2!M113</f>
        <v>0</v>
      </c>
      <c r="R113" s="52">
        <f>'[1]calcule L2'!U112</f>
        <v>0</v>
      </c>
      <c r="S113" s="53">
        <f t="shared" si="3"/>
        <v>0</v>
      </c>
    </row>
    <row r="114" spans="1:19" ht="15.75" x14ac:dyDescent="0.25">
      <c r="A114" s="249"/>
      <c r="B114" s="252"/>
      <c r="C114" s="252"/>
      <c r="D114" s="254" t="s">
        <v>158</v>
      </c>
      <c r="E114" s="254"/>
      <c r="F114" s="43">
        <v>102</v>
      </c>
      <c r="G114" s="45"/>
      <c r="H114" s="45">
        <f>[1]liv2!H114</f>
        <v>0</v>
      </c>
      <c r="I114" s="45">
        <f>[1]liv2!I114</f>
        <v>0</v>
      </c>
      <c r="J114" s="46"/>
      <c r="K114" s="47">
        <f>[1]liv2!P114</f>
        <v>0</v>
      </c>
      <c r="L114" s="48">
        <f>[1]liv2!M114</f>
        <v>0</v>
      </c>
      <c r="M114" s="49">
        <f>[1]liv2!P114</f>
        <v>0</v>
      </c>
      <c r="N114" s="50">
        <f t="shared" si="4"/>
        <v>0</v>
      </c>
      <c r="O114" s="51">
        <f t="shared" si="5"/>
        <v>0</v>
      </c>
      <c r="P114" s="45">
        <f>[1]liv2!K114</f>
        <v>0</v>
      </c>
      <c r="Q114" s="47">
        <f>[1]liv2!M114</f>
        <v>0</v>
      </c>
      <c r="R114" s="52">
        <f>'[1]calcule L2'!U113</f>
        <v>0</v>
      </c>
      <c r="S114" s="53">
        <f t="shared" si="3"/>
        <v>0</v>
      </c>
    </row>
    <row r="115" spans="1:19" ht="15.75" x14ac:dyDescent="0.25">
      <c r="A115" s="249"/>
      <c r="B115" s="252"/>
      <c r="C115" s="32" t="s">
        <v>159</v>
      </c>
      <c r="D115" s="255" t="s">
        <v>160</v>
      </c>
      <c r="E115" s="255"/>
      <c r="F115" s="32">
        <v>103</v>
      </c>
      <c r="G115" s="34"/>
      <c r="H115" s="34">
        <f>[1]liv2!H115</f>
        <v>136.32999999999998</v>
      </c>
      <c r="I115" s="34">
        <f>[1]liv2!I115</f>
        <v>130.32599999999999</v>
      </c>
      <c r="J115" s="35"/>
      <c r="K115" s="36">
        <f>[1]liv2!P115</f>
        <v>34.229999999999997</v>
      </c>
      <c r="L115" s="37">
        <f>[1]liv2!M115</f>
        <v>17.114999999999998</v>
      </c>
      <c r="M115" s="59">
        <f>M116+M119</f>
        <v>34.229999999999997</v>
      </c>
      <c r="N115" s="39">
        <f t="shared" si="4"/>
        <v>26.264904930712213</v>
      </c>
      <c r="O115" s="40">
        <f t="shared" si="5"/>
        <v>100</v>
      </c>
      <c r="P115" s="34">
        <f>[1]liv2!K115</f>
        <v>5.7050000000000001</v>
      </c>
      <c r="Q115" s="36">
        <f>[1]liv2!M115</f>
        <v>17.114999999999998</v>
      </c>
      <c r="R115" s="41">
        <f>'[1]calcule L2'!U114</f>
        <v>22.82</v>
      </c>
      <c r="S115" s="42">
        <f t="shared" si="3"/>
        <v>34.229999999999997</v>
      </c>
    </row>
    <row r="116" spans="1:19" ht="15.75" x14ac:dyDescent="0.25">
      <c r="A116" s="249"/>
      <c r="B116" s="252"/>
      <c r="C116" s="252"/>
      <c r="D116" s="261" t="s">
        <v>161</v>
      </c>
      <c r="E116" s="261"/>
      <c r="F116" s="74">
        <v>104</v>
      </c>
      <c r="G116" s="45"/>
      <c r="H116" s="45">
        <f>[1]liv2!H116</f>
        <v>96.1</v>
      </c>
      <c r="I116" s="45">
        <f>[1]liv2!I116</f>
        <v>96.096000000000004</v>
      </c>
      <c r="J116" s="46"/>
      <c r="K116" s="47">
        <f>[1]liv2!P116</f>
        <v>0</v>
      </c>
      <c r="L116" s="48">
        <f>[1]liv2!M116</f>
        <v>0</v>
      </c>
      <c r="M116" s="75">
        <f>M117+M118</f>
        <v>0</v>
      </c>
      <c r="N116" s="50">
        <f t="shared" si="4"/>
        <v>0</v>
      </c>
      <c r="O116" s="51">
        <f t="shared" si="5"/>
        <v>0</v>
      </c>
      <c r="P116" s="45">
        <f>[1]liv2!K116</f>
        <v>0</v>
      </c>
      <c r="Q116" s="47">
        <f>[1]liv2!M116</f>
        <v>0</v>
      </c>
      <c r="R116" s="52">
        <f>'[1]calcule L2'!U115</f>
        <v>0</v>
      </c>
      <c r="S116" s="53">
        <f t="shared" si="3"/>
        <v>0</v>
      </c>
    </row>
    <row r="117" spans="1:19" ht="15.75" x14ac:dyDescent="0.25">
      <c r="A117" s="249"/>
      <c r="B117" s="252"/>
      <c r="C117" s="252"/>
      <c r="D117" s="76"/>
      <c r="E117" s="44" t="s">
        <v>162</v>
      </c>
      <c r="F117" s="43">
        <v>105</v>
      </c>
      <c r="G117" s="45"/>
      <c r="H117" s="45">
        <f>[1]liv2!H117</f>
        <v>96.1</v>
      </c>
      <c r="I117" s="45">
        <f>[1]liv2!I117</f>
        <v>96.096000000000004</v>
      </c>
      <c r="J117" s="46"/>
      <c r="K117" s="47">
        <f>[1]liv2!P117</f>
        <v>0</v>
      </c>
      <c r="L117" s="48">
        <f>[1]liv2!M117</f>
        <v>0</v>
      </c>
      <c r="M117" s="49">
        <f>[1]liv2!P117</f>
        <v>0</v>
      </c>
      <c r="N117" s="50">
        <f t="shared" si="4"/>
        <v>0</v>
      </c>
      <c r="O117" s="51">
        <f t="shared" si="5"/>
        <v>0</v>
      </c>
      <c r="P117" s="45">
        <f>[1]liv2!K117</f>
        <v>0</v>
      </c>
      <c r="Q117" s="47">
        <f>[1]liv2!M117</f>
        <v>0</v>
      </c>
      <c r="R117" s="52">
        <f>'[1]calcule L2'!U116</f>
        <v>0</v>
      </c>
      <c r="S117" s="53">
        <f t="shared" si="3"/>
        <v>0</v>
      </c>
    </row>
    <row r="118" spans="1:19" ht="15.75" x14ac:dyDescent="0.25">
      <c r="A118" s="249"/>
      <c r="B118" s="252"/>
      <c r="C118" s="252"/>
      <c r="D118" s="44"/>
      <c r="E118" s="44" t="s">
        <v>163</v>
      </c>
      <c r="F118" s="43">
        <v>106</v>
      </c>
      <c r="G118" s="45"/>
      <c r="H118" s="45">
        <f>[1]liv2!H118</f>
        <v>0</v>
      </c>
      <c r="I118" s="45">
        <f>[1]liv2!I118</f>
        <v>0</v>
      </c>
      <c r="J118" s="46"/>
      <c r="K118" s="47">
        <f>[1]liv2!P118</f>
        <v>0</v>
      </c>
      <c r="L118" s="48">
        <f>[1]liv2!M118</f>
        <v>0</v>
      </c>
      <c r="M118" s="49">
        <f>[1]liv2!P118</f>
        <v>0</v>
      </c>
      <c r="N118" s="50">
        <f t="shared" si="4"/>
        <v>0</v>
      </c>
      <c r="O118" s="51">
        <f t="shared" si="5"/>
        <v>0</v>
      </c>
      <c r="P118" s="45">
        <f>[1]liv2!K118</f>
        <v>0</v>
      </c>
      <c r="Q118" s="47">
        <f>[1]liv2!M118</f>
        <v>0</v>
      </c>
      <c r="R118" s="52">
        <f>'[1]calcule L2'!U117</f>
        <v>0</v>
      </c>
      <c r="S118" s="53">
        <f t="shared" si="3"/>
        <v>0</v>
      </c>
    </row>
    <row r="119" spans="1:19" ht="15.75" x14ac:dyDescent="0.25">
      <c r="A119" s="249"/>
      <c r="B119" s="252"/>
      <c r="C119" s="252"/>
      <c r="D119" s="261" t="s">
        <v>164</v>
      </c>
      <c r="E119" s="261"/>
      <c r="F119" s="74">
        <v>107</v>
      </c>
      <c r="G119" s="45"/>
      <c r="H119" s="45">
        <f>[1]liv2!H119</f>
        <v>40.229999999999997</v>
      </c>
      <c r="I119" s="45">
        <f>[1]liv2!I119</f>
        <v>34.229999999999997</v>
      </c>
      <c r="J119" s="46"/>
      <c r="K119" s="47">
        <f>[1]liv2!P119</f>
        <v>34.229999999999997</v>
      </c>
      <c r="L119" s="48">
        <f>[1]liv2!M119</f>
        <v>17.114999999999998</v>
      </c>
      <c r="M119" s="75">
        <f>M120+M121</f>
        <v>34.229999999999997</v>
      </c>
      <c r="N119" s="50">
        <f t="shared" si="4"/>
        <v>100</v>
      </c>
      <c r="O119" s="51">
        <f t="shared" si="5"/>
        <v>100</v>
      </c>
      <c r="P119" s="45">
        <f>[1]liv2!K119</f>
        <v>5.7050000000000001</v>
      </c>
      <c r="Q119" s="47">
        <f>[1]liv2!M119</f>
        <v>17.114999999999998</v>
      </c>
      <c r="R119" s="52">
        <f>'[1]calcule L2'!U118</f>
        <v>22.82</v>
      </c>
      <c r="S119" s="53">
        <f t="shared" si="3"/>
        <v>34.229999999999997</v>
      </c>
    </row>
    <row r="120" spans="1:19" ht="15.75" x14ac:dyDescent="0.25">
      <c r="A120" s="249"/>
      <c r="B120" s="252"/>
      <c r="C120" s="252"/>
      <c r="D120" s="44"/>
      <c r="E120" s="44" t="s">
        <v>162</v>
      </c>
      <c r="F120" s="43">
        <v>108</v>
      </c>
      <c r="G120" s="45"/>
      <c r="H120" s="45">
        <f>[1]liv2!H120</f>
        <v>40.229999999999997</v>
      </c>
      <c r="I120" s="45">
        <f>[1]liv2!I120</f>
        <v>34.229999999999997</v>
      </c>
      <c r="J120" s="46"/>
      <c r="K120" s="47">
        <f>[1]liv2!P120</f>
        <v>34.229999999999997</v>
      </c>
      <c r="L120" s="48">
        <f>[1]liv2!M120</f>
        <v>17.114999999999998</v>
      </c>
      <c r="M120" s="49">
        <f>[1]liv2!P120</f>
        <v>34.229999999999997</v>
      </c>
      <c r="N120" s="50">
        <f t="shared" si="4"/>
        <v>100</v>
      </c>
      <c r="O120" s="51">
        <f t="shared" si="5"/>
        <v>100</v>
      </c>
      <c r="P120" s="45">
        <f>[1]liv2!K120</f>
        <v>5.7050000000000001</v>
      </c>
      <c r="Q120" s="47">
        <f>[1]liv2!M120</f>
        <v>17.114999999999998</v>
      </c>
      <c r="R120" s="52">
        <f>'[1]calcule L2'!U119</f>
        <v>22.82</v>
      </c>
      <c r="S120" s="53">
        <f t="shared" si="3"/>
        <v>34.229999999999997</v>
      </c>
    </row>
    <row r="121" spans="1:19" ht="15.75" x14ac:dyDescent="0.25">
      <c r="A121" s="249"/>
      <c r="B121" s="252"/>
      <c r="C121" s="252"/>
      <c r="D121" s="44"/>
      <c r="E121" s="44" t="s">
        <v>163</v>
      </c>
      <c r="F121" s="43">
        <v>109</v>
      </c>
      <c r="G121" s="45"/>
      <c r="H121" s="45">
        <f>[1]liv2!H121</f>
        <v>0</v>
      </c>
      <c r="I121" s="45">
        <f>[1]liv2!I121</f>
        <v>0</v>
      </c>
      <c r="J121" s="46"/>
      <c r="K121" s="47">
        <f>[1]liv2!P121</f>
        <v>0</v>
      </c>
      <c r="L121" s="48">
        <f>[1]liv2!M121</f>
        <v>0</v>
      </c>
      <c r="M121" s="49">
        <f>[1]liv2!P121</f>
        <v>0</v>
      </c>
      <c r="N121" s="50">
        <f t="shared" si="4"/>
        <v>0</v>
      </c>
      <c r="O121" s="51">
        <f t="shared" si="5"/>
        <v>0</v>
      </c>
      <c r="P121" s="45">
        <f>[1]liv2!K121</f>
        <v>0</v>
      </c>
      <c r="Q121" s="47">
        <f>[1]liv2!M121</f>
        <v>0</v>
      </c>
      <c r="R121" s="52">
        <f>'[1]calcule L2'!U120</f>
        <v>0</v>
      </c>
      <c r="S121" s="53">
        <f t="shared" si="3"/>
        <v>0</v>
      </c>
    </row>
    <row r="122" spans="1:19" ht="15.75" x14ac:dyDescent="0.25">
      <c r="A122" s="249"/>
      <c r="B122" s="252"/>
      <c r="C122" s="252"/>
      <c r="D122" s="254" t="s">
        <v>165</v>
      </c>
      <c r="E122" s="254"/>
      <c r="F122" s="43">
        <v>110</v>
      </c>
      <c r="G122" s="45"/>
      <c r="H122" s="45">
        <f>[1]liv2!H122</f>
        <v>0</v>
      </c>
      <c r="I122" s="45">
        <f>[1]liv2!I122</f>
        <v>0</v>
      </c>
      <c r="J122" s="46"/>
      <c r="K122" s="47">
        <f>[1]liv2!P122</f>
        <v>0</v>
      </c>
      <c r="L122" s="48">
        <f>[1]liv2!M122</f>
        <v>0</v>
      </c>
      <c r="M122" s="49">
        <f>[1]liv2!P122</f>
        <v>0</v>
      </c>
      <c r="N122" s="50">
        <f t="shared" si="4"/>
        <v>0</v>
      </c>
      <c r="O122" s="51">
        <f t="shared" si="5"/>
        <v>0</v>
      </c>
      <c r="P122" s="45">
        <f>[1]liv2!K122</f>
        <v>0</v>
      </c>
      <c r="Q122" s="47">
        <f>[1]liv2!M122</f>
        <v>0</v>
      </c>
      <c r="R122" s="52">
        <f>'[1]calcule L2'!U121</f>
        <v>0</v>
      </c>
      <c r="S122" s="53">
        <f t="shared" si="3"/>
        <v>0</v>
      </c>
    </row>
    <row r="123" spans="1:19" ht="15.75" x14ac:dyDescent="0.25">
      <c r="A123" s="249"/>
      <c r="B123" s="252"/>
      <c r="C123" s="252"/>
      <c r="D123" s="254" t="s">
        <v>166</v>
      </c>
      <c r="E123" s="254"/>
      <c r="F123" s="43">
        <v>111</v>
      </c>
      <c r="G123" s="45"/>
      <c r="H123" s="45">
        <f>[1]liv2!H123</f>
        <v>0</v>
      </c>
      <c r="I123" s="45">
        <f>[1]liv2!I123</f>
        <v>0</v>
      </c>
      <c r="J123" s="46"/>
      <c r="K123" s="47">
        <f>[1]liv2!P123</f>
        <v>0</v>
      </c>
      <c r="L123" s="48">
        <f>[1]liv2!M123</f>
        <v>0</v>
      </c>
      <c r="M123" s="49">
        <f>[1]liv2!P123</f>
        <v>0</v>
      </c>
      <c r="N123" s="50">
        <f t="shared" si="4"/>
        <v>0</v>
      </c>
      <c r="O123" s="51">
        <f t="shared" si="5"/>
        <v>0</v>
      </c>
      <c r="P123" s="45">
        <f>[1]liv2!K123</f>
        <v>0</v>
      </c>
      <c r="Q123" s="47">
        <f>[1]liv2!M123</f>
        <v>0</v>
      </c>
      <c r="R123" s="52">
        <f>'[1]calcule L2'!U122</f>
        <v>0</v>
      </c>
      <c r="S123" s="53">
        <f t="shared" si="3"/>
        <v>0</v>
      </c>
    </row>
    <row r="124" spans="1:19" ht="15.75" x14ac:dyDescent="0.25">
      <c r="A124" s="249"/>
      <c r="B124" s="252"/>
      <c r="C124" s="32" t="s">
        <v>167</v>
      </c>
      <c r="D124" s="255" t="s">
        <v>168</v>
      </c>
      <c r="E124" s="255"/>
      <c r="F124" s="32">
        <v>112</v>
      </c>
      <c r="G124" s="34"/>
      <c r="H124" s="34">
        <f>[1]liv2!H124</f>
        <v>15.08</v>
      </c>
      <c r="I124" s="34">
        <f>[1]liv2!I124</f>
        <v>17.564</v>
      </c>
      <c r="J124" s="35"/>
      <c r="K124" s="36">
        <f>[1]liv2!P124</f>
        <v>26.954590000000003</v>
      </c>
      <c r="L124" s="37">
        <f>[1]liv2!M124</f>
        <v>10.061999999999999</v>
      </c>
      <c r="M124" s="59">
        <f>0.025*M98</f>
        <v>26.954590000000003</v>
      </c>
      <c r="N124" s="39">
        <f t="shared" si="4"/>
        <v>153.46498519699387</v>
      </c>
      <c r="O124" s="40">
        <f t="shared" si="5"/>
        <v>100</v>
      </c>
      <c r="P124" s="34">
        <f>[1]liv2!K124</f>
        <v>4.6020000000000003</v>
      </c>
      <c r="Q124" s="36">
        <f>[1]liv2!M124</f>
        <v>10.061999999999999</v>
      </c>
      <c r="R124" s="41">
        <f>'[1]calcule L2'!U123</f>
        <v>14.621</v>
      </c>
      <c r="S124" s="42">
        <f t="shared" si="3"/>
        <v>26.954590000000003</v>
      </c>
    </row>
    <row r="125" spans="1:19" ht="15.75" x14ac:dyDescent="0.25">
      <c r="A125" s="249"/>
      <c r="B125" s="252"/>
      <c r="C125" s="259" t="s">
        <v>169</v>
      </c>
      <c r="D125" s="259"/>
      <c r="E125" s="259"/>
      <c r="F125" s="32">
        <v>113</v>
      </c>
      <c r="G125" s="34"/>
      <c r="H125" s="34">
        <f>[1]liv2!H125</f>
        <v>44.230000000000004</v>
      </c>
      <c r="I125" s="34">
        <f>[1]liv2!I125</f>
        <v>69.85799999999999</v>
      </c>
      <c r="J125" s="35"/>
      <c r="K125" s="36">
        <f>[1]liv2!P125</f>
        <v>62.958388071428573</v>
      </c>
      <c r="L125" s="37">
        <f>[1]liv2!M125</f>
        <v>30.085000000000001</v>
      </c>
      <c r="M125" s="59">
        <f>M126+M129+M130+M131+M132+M133</f>
        <v>62.958388071428573</v>
      </c>
      <c r="N125" s="39">
        <f t="shared" si="4"/>
        <v>90.123376093544877</v>
      </c>
      <c r="O125" s="40">
        <f t="shared" si="5"/>
        <v>100</v>
      </c>
      <c r="P125" s="34">
        <f>[1]liv2!K125</f>
        <v>11.367000000000001</v>
      </c>
      <c r="Q125" s="36">
        <f>[1]liv2!M125</f>
        <v>30.085000000000001</v>
      </c>
      <c r="R125" s="41">
        <f>'[1]calcule L2'!U124</f>
        <v>35.186434999999996</v>
      </c>
      <c r="S125" s="42">
        <f t="shared" si="3"/>
        <v>62.958388071428573</v>
      </c>
    </row>
    <row r="126" spans="1:19" ht="15.75" x14ac:dyDescent="0.25">
      <c r="A126" s="249"/>
      <c r="B126" s="252"/>
      <c r="C126" s="74" t="s">
        <v>18</v>
      </c>
      <c r="D126" s="261" t="s">
        <v>170</v>
      </c>
      <c r="E126" s="261"/>
      <c r="F126" s="74">
        <v>114</v>
      </c>
      <c r="G126" s="45"/>
      <c r="H126" s="45">
        <f>[1]liv2!H126</f>
        <v>0</v>
      </c>
      <c r="I126" s="45">
        <f>[1]liv2!I126</f>
        <v>0.16</v>
      </c>
      <c r="J126" s="46"/>
      <c r="K126" s="47">
        <f>[1]liv2!P126</f>
        <v>0</v>
      </c>
      <c r="L126" s="48">
        <f>[1]liv2!M126</f>
        <v>0</v>
      </c>
      <c r="M126" s="75">
        <f>M127+M128</f>
        <v>0</v>
      </c>
      <c r="N126" s="50">
        <f t="shared" si="4"/>
        <v>0</v>
      </c>
      <c r="O126" s="51">
        <f t="shared" si="5"/>
        <v>0</v>
      </c>
      <c r="P126" s="45">
        <f>[1]liv2!K126</f>
        <v>0</v>
      </c>
      <c r="Q126" s="47">
        <f>[1]liv2!M126</f>
        <v>0</v>
      </c>
      <c r="R126" s="52">
        <f>'[1]calcule L2'!U125</f>
        <v>0</v>
      </c>
      <c r="S126" s="53">
        <f t="shared" si="3"/>
        <v>0</v>
      </c>
    </row>
    <row r="127" spans="1:19" ht="15.75" x14ac:dyDescent="0.25">
      <c r="A127" s="249"/>
      <c r="B127" s="252"/>
      <c r="C127" s="43"/>
      <c r="D127" s="254" t="s">
        <v>171</v>
      </c>
      <c r="E127" s="254"/>
      <c r="F127" s="43">
        <v>115</v>
      </c>
      <c r="G127" s="45"/>
      <c r="H127" s="45">
        <f>[1]liv2!H127</f>
        <v>0</v>
      </c>
      <c r="I127" s="45">
        <f>[1]liv2!I127</f>
        <v>0</v>
      </c>
      <c r="J127" s="46"/>
      <c r="K127" s="47">
        <f>[1]liv2!P127</f>
        <v>0</v>
      </c>
      <c r="L127" s="48">
        <f>[1]liv2!M127</f>
        <v>0</v>
      </c>
      <c r="M127" s="49">
        <f>[1]liv2!P127</f>
        <v>0</v>
      </c>
      <c r="N127" s="50">
        <f t="shared" si="4"/>
        <v>0</v>
      </c>
      <c r="O127" s="51">
        <f t="shared" si="5"/>
        <v>0</v>
      </c>
      <c r="P127" s="45">
        <f>[1]liv2!K127</f>
        <v>0</v>
      </c>
      <c r="Q127" s="47">
        <f>[1]liv2!M127</f>
        <v>0</v>
      </c>
      <c r="R127" s="52">
        <f>'[1]calcule L2'!U126</f>
        <v>0</v>
      </c>
      <c r="S127" s="53">
        <f t="shared" si="3"/>
        <v>0</v>
      </c>
    </row>
    <row r="128" spans="1:19" ht="15.75" x14ac:dyDescent="0.25">
      <c r="A128" s="249"/>
      <c r="B128" s="252"/>
      <c r="C128" s="43"/>
      <c r="D128" s="254" t="s">
        <v>172</v>
      </c>
      <c r="E128" s="254"/>
      <c r="F128" s="43">
        <v>116</v>
      </c>
      <c r="G128" s="45"/>
      <c r="H128" s="45">
        <f>[1]liv2!H128</f>
        <v>0</v>
      </c>
      <c r="I128" s="45">
        <f>[1]liv2!I128</f>
        <v>0.16</v>
      </c>
      <c r="J128" s="46"/>
      <c r="K128" s="47">
        <f>[1]liv2!P128</f>
        <v>0</v>
      </c>
      <c r="L128" s="48">
        <f>[1]liv2!M128</f>
        <v>0</v>
      </c>
      <c r="M128" s="49">
        <f>[1]liv2!P128</f>
        <v>0</v>
      </c>
      <c r="N128" s="50">
        <f t="shared" si="4"/>
        <v>0</v>
      </c>
      <c r="O128" s="51">
        <f t="shared" si="5"/>
        <v>0</v>
      </c>
      <c r="P128" s="45">
        <f>[1]liv2!K128</f>
        <v>0</v>
      </c>
      <c r="Q128" s="47">
        <f>[1]liv2!M128</f>
        <v>0</v>
      </c>
      <c r="R128" s="52">
        <f>'[1]calcule L2'!U127</f>
        <v>0</v>
      </c>
      <c r="S128" s="53">
        <f t="shared" si="3"/>
        <v>0</v>
      </c>
    </row>
    <row r="129" spans="1:19" ht="15.75" x14ac:dyDescent="0.25">
      <c r="A129" s="249"/>
      <c r="B129" s="252"/>
      <c r="C129" s="43" t="s">
        <v>28</v>
      </c>
      <c r="D129" s="254" t="s">
        <v>173</v>
      </c>
      <c r="E129" s="254"/>
      <c r="F129" s="43">
        <v>117</v>
      </c>
      <c r="G129" s="45"/>
      <c r="H129" s="45">
        <f>[1]liv2!H129</f>
        <v>0</v>
      </c>
      <c r="I129" s="45">
        <f>[1]liv2!I129</f>
        <v>0</v>
      </c>
      <c r="J129" s="46"/>
      <c r="K129" s="47">
        <f>[1]liv2!P129</f>
        <v>0</v>
      </c>
      <c r="L129" s="48">
        <f>[1]liv2!M129</f>
        <v>0</v>
      </c>
      <c r="M129" s="49">
        <f>[1]liv2!P129</f>
        <v>0</v>
      </c>
      <c r="N129" s="50">
        <f t="shared" si="4"/>
        <v>0</v>
      </c>
      <c r="O129" s="51">
        <f t="shared" si="5"/>
        <v>0</v>
      </c>
      <c r="P129" s="45">
        <f>[1]liv2!K129</f>
        <v>1</v>
      </c>
      <c r="Q129" s="47">
        <f>[1]liv2!M129</f>
        <v>0</v>
      </c>
      <c r="R129" s="52">
        <f>'[1]calcule L2'!U128</f>
        <v>1</v>
      </c>
      <c r="S129" s="53">
        <f t="shared" si="3"/>
        <v>0</v>
      </c>
    </row>
    <row r="130" spans="1:19" ht="15.75" x14ac:dyDescent="0.25">
      <c r="A130" s="249"/>
      <c r="B130" s="252"/>
      <c r="C130" s="43" t="s">
        <v>30</v>
      </c>
      <c r="D130" s="254" t="s">
        <v>174</v>
      </c>
      <c r="E130" s="254"/>
      <c r="F130" s="43">
        <v>118</v>
      </c>
      <c r="G130" s="45"/>
      <c r="H130" s="45">
        <f>[1]liv2!H130</f>
        <v>0</v>
      </c>
      <c r="I130" s="45">
        <f>[1]liv2!I130</f>
        <v>0</v>
      </c>
      <c r="J130" s="46"/>
      <c r="K130" s="47">
        <f>[1]liv2!P130</f>
        <v>0</v>
      </c>
      <c r="L130" s="48">
        <f>[1]liv2!M130</f>
        <v>0</v>
      </c>
      <c r="M130" s="49">
        <f>[1]liv2!P130</f>
        <v>0</v>
      </c>
      <c r="N130" s="50">
        <f t="shared" si="4"/>
        <v>0</v>
      </c>
      <c r="O130" s="51">
        <f t="shared" si="5"/>
        <v>0</v>
      </c>
      <c r="P130" s="45">
        <f>[1]liv2!K130</f>
        <v>0</v>
      </c>
      <c r="Q130" s="47">
        <f>[1]liv2!M130</f>
        <v>0</v>
      </c>
      <c r="R130" s="52">
        <f>'[1]calcule L2'!U129</f>
        <v>0</v>
      </c>
      <c r="S130" s="53">
        <f t="shared" si="3"/>
        <v>0</v>
      </c>
    </row>
    <row r="131" spans="1:19" ht="15.75" x14ac:dyDescent="0.25">
      <c r="A131" s="249"/>
      <c r="B131" s="252"/>
      <c r="C131" s="43" t="s">
        <v>36</v>
      </c>
      <c r="D131" s="254" t="s">
        <v>129</v>
      </c>
      <c r="E131" s="254"/>
      <c r="F131" s="43">
        <v>119</v>
      </c>
      <c r="G131" s="45"/>
      <c r="H131" s="45">
        <f>[1]liv2!H131</f>
        <v>17.28</v>
      </c>
      <c r="I131" s="45">
        <f>[1]liv2!I131</f>
        <v>44.096999999999994</v>
      </c>
      <c r="J131" s="46"/>
      <c r="K131" s="47">
        <f>[1]liv2!P131</f>
        <v>37.358388071428571</v>
      </c>
      <c r="L131" s="48">
        <f>[1]liv2!M131</f>
        <v>17.035</v>
      </c>
      <c r="M131" s="49">
        <f>[1]liv2!P131</f>
        <v>37.358388071428571</v>
      </c>
      <c r="N131" s="50">
        <f t="shared" si="4"/>
        <v>84.718661295391016</v>
      </c>
      <c r="O131" s="51">
        <f t="shared" si="5"/>
        <v>100</v>
      </c>
      <c r="P131" s="45">
        <f>[1]liv2!K131</f>
        <v>3.9670000000000001</v>
      </c>
      <c r="Q131" s="47">
        <f>[1]liv2!M131</f>
        <v>17.035</v>
      </c>
      <c r="R131" s="52">
        <f>'[1]calcule L2'!U130</f>
        <v>18.369389999999999</v>
      </c>
      <c r="S131" s="53">
        <f t="shared" si="3"/>
        <v>37.358388071428571</v>
      </c>
    </row>
    <row r="132" spans="1:19" ht="15.75" x14ac:dyDescent="0.25">
      <c r="A132" s="249"/>
      <c r="B132" s="252"/>
      <c r="C132" s="43" t="s">
        <v>38</v>
      </c>
      <c r="D132" s="254" t="s">
        <v>175</v>
      </c>
      <c r="E132" s="254"/>
      <c r="F132" s="43">
        <v>120</v>
      </c>
      <c r="G132" s="45"/>
      <c r="H132" s="45">
        <f>[1]liv2!H132</f>
        <v>26.95</v>
      </c>
      <c r="I132" s="45">
        <f>[1]liv2!I132</f>
        <v>25.600999999999999</v>
      </c>
      <c r="J132" s="46"/>
      <c r="K132" s="47">
        <f>[1]liv2!P132</f>
        <v>25.6</v>
      </c>
      <c r="L132" s="48">
        <f>[1]liv2!M132</f>
        <v>13.05</v>
      </c>
      <c r="M132" s="49">
        <f>[1]liv2!P132</f>
        <v>25.6</v>
      </c>
      <c r="N132" s="50">
        <f t="shared" si="4"/>
        <v>99.996093902581933</v>
      </c>
      <c r="O132" s="51">
        <f t="shared" si="5"/>
        <v>100</v>
      </c>
      <c r="P132" s="45">
        <f>[1]liv2!K132</f>
        <v>6.4</v>
      </c>
      <c r="Q132" s="47">
        <f>[1]liv2!M132</f>
        <v>13.05</v>
      </c>
      <c r="R132" s="52">
        <f>'[1]calcule L2'!U131</f>
        <v>15.817044999999998</v>
      </c>
      <c r="S132" s="53">
        <f t="shared" si="3"/>
        <v>25.6</v>
      </c>
    </row>
    <row r="133" spans="1:19" ht="15.75" x14ac:dyDescent="0.25">
      <c r="A133" s="249"/>
      <c r="B133" s="252"/>
      <c r="C133" s="74" t="s">
        <v>40</v>
      </c>
      <c r="D133" s="261" t="s">
        <v>176</v>
      </c>
      <c r="E133" s="261"/>
      <c r="F133" s="74">
        <v>121</v>
      </c>
      <c r="G133" s="45"/>
      <c r="H133" s="45">
        <f>[1]liv2!H133</f>
        <v>0</v>
      </c>
      <c r="I133" s="45">
        <f>[1]liv2!I133</f>
        <v>0</v>
      </c>
      <c r="J133" s="46"/>
      <c r="K133" s="47">
        <f>[1]liv2!P133</f>
        <v>0</v>
      </c>
      <c r="L133" s="48">
        <f>[1]liv2!M133</f>
        <v>0</v>
      </c>
      <c r="M133" s="75">
        <f>M134-M137</f>
        <v>0</v>
      </c>
      <c r="N133" s="50">
        <f t="shared" si="4"/>
        <v>0</v>
      </c>
      <c r="O133" s="51">
        <f t="shared" si="5"/>
        <v>0</v>
      </c>
      <c r="P133" s="45">
        <f>[1]liv2!K133</f>
        <v>0</v>
      </c>
      <c r="Q133" s="47">
        <f>[1]liv2!M133</f>
        <v>0</v>
      </c>
      <c r="R133" s="52">
        <f>'[1]calcule L2'!U132</f>
        <v>0</v>
      </c>
      <c r="S133" s="53">
        <f t="shared" si="3"/>
        <v>0</v>
      </c>
    </row>
    <row r="134" spans="1:19" ht="15.75" x14ac:dyDescent="0.25">
      <c r="A134" s="249"/>
      <c r="B134" s="252"/>
      <c r="C134" s="252"/>
      <c r="D134" s="43" t="s">
        <v>42</v>
      </c>
      <c r="E134" s="44" t="s">
        <v>177</v>
      </c>
      <c r="F134" s="43">
        <v>122</v>
      </c>
      <c r="G134" s="45"/>
      <c r="H134" s="45">
        <f>[1]liv2!H134</f>
        <v>0</v>
      </c>
      <c r="I134" s="45">
        <f>[1]liv2!I134</f>
        <v>0</v>
      </c>
      <c r="J134" s="46"/>
      <c r="K134" s="47">
        <f>[1]liv2!P134</f>
        <v>0</v>
      </c>
      <c r="L134" s="48">
        <f>[1]liv2!M134</f>
        <v>0</v>
      </c>
      <c r="M134" s="49">
        <f>[1]liv2!P134</f>
        <v>0</v>
      </c>
      <c r="N134" s="50">
        <f t="shared" si="4"/>
        <v>0</v>
      </c>
      <c r="O134" s="51">
        <f t="shared" si="5"/>
        <v>0</v>
      </c>
      <c r="P134" s="45">
        <f>[1]liv2!K134</f>
        <v>0</v>
      </c>
      <c r="Q134" s="47">
        <f>[1]liv2!M134</f>
        <v>0</v>
      </c>
      <c r="R134" s="52">
        <f>'[1]calcule L2'!U133</f>
        <v>0</v>
      </c>
      <c r="S134" s="53">
        <f t="shared" si="3"/>
        <v>0</v>
      </c>
    </row>
    <row r="135" spans="1:19" ht="15.75" x14ac:dyDescent="0.25">
      <c r="A135" s="249"/>
      <c r="B135" s="252"/>
      <c r="C135" s="252"/>
      <c r="D135" s="43" t="s">
        <v>178</v>
      </c>
      <c r="E135" s="44" t="s">
        <v>179</v>
      </c>
      <c r="F135" s="43">
        <v>123</v>
      </c>
      <c r="G135" s="45"/>
      <c r="H135" s="45">
        <f>[1]liv2!H135</f>
        <v>0</v>
      </c>
      <c r="I135" s="45">
        <f>[1]liv2!I135</f>
        <v>0</v>
      </c>
      <c r="J135" s="46"/>
      <c r="K135" s="47">
        <f>[1]liv2!P135</f>
        <v>0</v>
      </c>
      <c r="L135" s="48">
        <f>[1]liv2!M135</f>
        <v>0</v>
      </c>
      <c r="M135" s="49">
        <f>[1]liv2!P135</f>
        <v>0</v>
      </c>
      <c r="N135" s="50">
        <f t="shared" si="4"/>
        <v>0</v>
      </c>
      <c r="O135" s="51">
        <f t="shared" si="5"/>
        <v>0</v>
      </c>
      <c r="P135" s="45">
        <f>[1]liv2!K135</f>
        <v>0</v>
      </c>
      <c r="Q135" s="47">
        <f>[1]liv2!M135</f>
        <v>0</v>
      </c>
      <c r="R135" s="52">
        <f>'[1]calcule L2'!U134</f>
        <v>0</v>
      </c>
      <c r="S135" s="53">
        <f t="shared" si="3"/>
        <v>0</v>
      </c>
    </row>
    <row r="136" spans="1:19" ht="15.75" x14ac:dyDescent="0.25">
      <c r="A136" s="249"/>
      <c r="B136" s="252"/>
      <c r="C136" s="252"/>
      <c r="D136" s="43" t="s">
        <v>180</v>
      </c>
      <c r="E136" s="44" t="s">
        <v>181</v>
      </c>
      <c r="F136" s="43">
        <v>124</v>
      </c>
      <c r="G136" s="45"/>
      <c r="H136" s="45">
        <f>[1]liv2!H136</f>
        <v>0</v>
      </c>
      <c r="I136" s="45">
        <f>[1]liv2!I136</f>
        <v>0</v>
      </c>
      <c r="J136" s="46"/>
      <c r="K136" s="47">
        <f>[1]liv2!P136</f>
        <v>0</v>
      </c>
      <c r="L136" s="48">
        <f>[1]liv2!M136</f>
        <v>0</v>
      </c>
      <c r="M136" s="49">
        <f>[1]liv2!P136</f>
        <v>0</v>
      </c>
      <c r="N136" s="50">
        <f t="shared" si="4"/>
        <v>0</v>
      </c>
      <c r="O136" s="51">
        <f t="shared" si="5"/>
        <v>0</v>
      </c>
      <c r="P136" s="45">
        <f>[1]liv2!K136</f>
        <v>0</v>
      </c>
      <c r="Q136" s="47">
        <f>[1]liv2!M136</f>
        <v>0</v>
      </c>
      <c r="R136" s="52">
        <f>'[1]calcule L2'!U135</f>
        <v>0</v>
      </c>
      <c r="S136" s="53">
        <f t="shared" si="3"/>
        <v>0</v>
      </c>
    </row>
    <row r="137" spans="1:19" ht="30" x14ac:dyDescent="0.25">
      <c r="A137" s="249"/>
      <c r="B137" s="252"/>
      <c r="C137" s="252"/>
      <c r="D137" s="43" t="s">
        <v>44</v>
      </c>
      <c r="E137" s="44" t="s">
        <v>182</v>
      </c>
      <c r="F137" s="43">
        <v>125</v>
      </c>
      <c r="G137" s="45"/>
      <c r="H137" s="45">
        <f>[1]liv2!H137</f>
        <v>0</v>
      </c>
      <c r="I137" s="45">
        <f>[1]liv2!I137</f>
        <v>0</v>
      </c>
      <c r="J137" s="46"/>
      <c r="K137" s="47">
        <f>[1]liv2!P137</f>
        <v>0</v>
      </c>
      <c r="L137" s="48">
        <f>[1]liv2!M137</f>
        <v>0</v>
      </c>
      <c r="M137" s="49">
        <f>[1]liv2!P137</f>
        <v>0</v>
      </c>
      <c r="N137" s="50">
        <f t="shared" si="4"/>
        <v>0</v>
      </c>
      <c r="O137" s="51">
        <f t="shared" si="5"/>
        <v>0</v>
      </c>
      <c r="P137" s="45">
        <f>[1]liv2!K137</f>
        <v>0</v>
      </c>
      <c r="Q137" s="47">
        <f>[1]liv2!M137</f>
        <v>0</v>
      </c>
      <c r="R137" s="52">
        <f>'[1]calcule L2'!U136</f>
        <v>0</v>
      </c>
      <c r="S137" s="53">
        <f t="shared" si="3"/>
        <v>0</v>
      </c>
    </row>
    <row r="138" spans="1:19" ht="31.5" x14ac:dyDescent="0.25">
      <c r="A138" s="249"/>
      <c r="B138" s="252"/>
      <c r="C138" s="252"/>
      <c r="D138" s="74" t="s">
        <v>183</v>
      </c>
      <c r="E138" s="76" t="s">
        <v>184</v>
      </c>
      <c r="F138" s="74">
        <v>126</v>
      </c>
      <c r="G138" s="45"/>
      <c r="H138" s="45">
        <f>[1]liv2!H138</f>
        <v>0</v>
      </c>
      <c r="I138" s="45">
        <f>[1]liv2!I138</f>
        <v>0</v>
      </c>
      <c r="J138" s="46"/>
      <c r="K138" s="47">
        <f>[1]liv2!P138</f>
        <v>0</v>
      </c>
      <c r="L138" s="48">
        <f>[1]liv2!M138</f>
        <v>0</v>
      </c>
      <c r="M138" s="75">
        <f>M139+M140+M141</f>
        <v>0</v>
      </c>
      <c r="N138" s="50">
        <f t="shared" si="4"/>
        <v>0</v>
      </c>
      <c r="O138" s="51">
        <f t="shared" si="5"/>
        <v>0</v>
      </c>
      <c r="P138" s="45">
        <f>[1]liv2!K138</f>
        <v>0</v>
      </c>
      <c r="Q138" s="47">
        <f>[1]liv2!M138</f>
        <v>0</v>
      </c>
      <c r="R138" s="52">
        <f>'[1]calcule L2'!U137</f>
        <v>0</v>
      </c>
      <c r="S138" s="53">
        <f t="shared" si="3"/>
        <v>0</v>
      </c>
    </row>
    <row r="139" spans="1:19" ht="15.75" x14ac:dyDescent="0.25">
      <c r="A139" s="249"/>
      <c r="B139" s="252"/>
      <c r="C139" s="252"/>
      <c r="D139" s="254"/>
      <c r="E139" s="44" t="s">
        <v>185</v>
      </c>
      <c r="F139" s="43">
        <v>127</v>
      </c>
      <c r="G139" s="45"/>
      <c r="H139" s="45">
        <f>[1]liv2!H139</f>
        <v>0</v>
      </c>
      <c r="I139" s="45">
        <f>[1]liv2!I139</f>
        <v>0</v>
      </c>
      <c r="J139" s="46"/>
      <c r="K139" s="47">
        <f>[1]liv2!P139</f>
        <v>0</v>
      </c>
      <c r="L139" s="48">
        <f>[1]liv2!M139</f>
        <v>0</v>
      </c>
      <c r="M139" s="49">
        <f>[1]liv2!P139</f>
        <v>0</v>
      </c>
      <c r="N139" s="50">
        <f t="shared" si="4"/>
        <v>0</v>
      </c>
      <c r="O139" s="51">
        <f t="shared" si="5"/>
        <v>0</v>
      </c>
      <c r="P139" s="45">
        <f>[1]liv2!K139</f>
        <v>0</v>
      </c>
      <c r="Q139" s="47">
        <f>[1]liv2!M139</f>
        <v>0</v>
      </c>
      <c r="R139" s="52">
        <f>'[1]calcule L2'!U138</f>
        <v>0</v>
      </c>
      <c r="S139" s="53">
        <f t="shared" si="3"/>
        <v>0</v>
      </c>
    </row>
    <row r="140" spans="1:19" ht="15.75" x14ac:dyDescent="0.25">
      <c r="A140" s="249"/>
      <c r="B140" s="252"/>
      <c r="C140" s="252"/>
      <c r="D140" s="254"/>
      <c r="E140" s="44" t="s">
        <v>186</v>
      </c>
      <c r="F140" s="43">
        <v>128</v>
      </c>
      <c r="G140" s="45"/>
      <c r="H140" s="45">
        <f>[1]liv2!H140</f>
        <v>0</v>
      </c>
      <c r="I140" s="45">
        <f>[1]liv2!I140</f>
        <v>0</v>
      </c>
      <c r="J140" s="46"/>
      <c r="K140" s="47">
        <f>[1]liv2!P140</f>
        <v>0</v>
      </c>
      <c r="L140" s="48">
        <f>[1]liv2!M140</f>
        <v>0</v>
      </c>
      <c r="M140" s="49">
        <f>[1]liv2!P140</f>
        <v>0</v>
      </c>
      <c r="N140" s="50">
        <f t="shared" si="4"/>
        <v>0</v>
      </c>
      <c r="O140" s="51">
        <f t="shared" si="5"/>
        <v>0</v>
      </c>
      <c r="P140" s="45">
        <f>[1]liv2!K140</f>
        <v>0</v>
      </c>
      <c r="Q140" s="47">
        <f>[1]liv2!M140</f>
        <v>0</v>
      </c>
      <c r="R140" s="52">
        <f>'[1]calcule L2'!U139</f>
        <v>0</v>
      </c>
      <c r="S140" s="53">
        <f t="shared" si="3"/>
        <v>0</v>
      </c>
    </row>
    <row r="141" spans="1:19" ht="15.75" x14ac:dyDescent="0.25">
      <c r="A141" s="249"/>
      <c r="B141" s="252"/>
      <c r="C141" s="252"/>
      <c r="D141" s="254"/>
      <c r="E141" s="44" t="s">
        <v>187</v>
      </c>
      <c r="F141" s="43">
        <v>129</v>
      </c>
      <c r="G141" s="45"/>
      <c r="H141" s="45">
        <f>[1]liv2!H141</f>
        <v>0</v>
      </c>
      <c r="I141" s="45">
        <f>[1]liv2!I141</f>
        <v>0</v>
      </c>
      <c r="J141" s="46"/>
      <c r="K141" s="47">
        <f>[1]liv2!P141</f>
        <v>0</v>
      </c>
      <c r="L141" s="48">
        <f>[1]liv2!M141</f>
        <v>0</v>
      </c>
      <c r="M141" s="49">
        <f>[1]liv2!P141</f>
        <v>0</v>
      </c>
      <c r="N141" s="50">
        <f t="shared" si="4"/>
        <v>0</v>
      </c>
      <c r="O141" s="51">
        <f t="shared" si="5"/>
        <v>0</v>
      </c>
      <c r="P141" s="45">
        <f>[1]liv2!K141</f>
        <v>0</v>
      </c>
      <c r="Q141" s="47">
        <f>[1]liv2!M141</f>
        <v>0</v>
      </c>
      <c r="R141" s="52">
        <f>'[1]calcule L2'!U140</f>
        <v>0</v>
      </c>
      <c r="S141" s="53">
        <f t="shared" si="3"/>
        <v>0</v>
      </c>
    </row>
    <row r="142" spans="1:19" ht="15.75" x14ac:dyDescent="0.25">
      <c r="A142" s="249"/>
      <c r="B142" s="33">
        <v>2</v>
      </c>
      <c r="C142" s="33"/>
      <c r="D142" s="253" t="s">
        <v>188</v>
      </c>
      <c r="E142" s="253"/>
      <c r="F142" s="33">
        <v>130</v>
      </c>
      <c r="G142" s="34"/>
      <c r="H142" s="34">
        <f>[1]liv2!H142</f>
        <v>0.2</v>
      </c>
      <c r="I142" s="34">
        <f>[1]liv2!I142</f>
        <v>0.03</v>
      </c>
      <c r="J142" s="35"/>
      <c r="K142" s="36">
        <f>[1]liv2!P142</f>
        <v>0.03</v>
      </c>
      <c r="L142" s="37">
        <f>[1]liv2!M142</f>
        <v>0</v>
      </c>
      <c r="M142" s="59">
        <f>M143+M146+M149</f>
        <v>0.03</v>
      </c>
      <c r="N142" s="39">
        <f t="shared" si="4"/>
        <v>100</v>
      </c>
      <c r="O142" s="40">
        <f t="shared" si="5"/>
        <v>100</v>
      </c>
      <c r="P142" s="34">
        <f>[1]liv2!K142</f>
        <v>0</v>
      </c>
      <c r="Q142" s="36">
        <f>[1]liv2!M142</f>
        <v>0</v>
      </c>
      <c r="R142" s="41">
        <f>'[1]calcule L2'!U141</f>
        <v>0</v>
      </c>
      <c r="S142" s="42">
        <f t="shared" ref="S142:S149" si="6">M142</f>
        <v>0.03</v>
      </c>
    </row>
    <row r="143" spans="1:19" ht="15.75" x14ac:dyDescent="0.25">
      <c r="A143" s="249"/>
      <c r="B143" s="252"/>
      <c r="C143" s="43" t="s">
        <v>18</v>
      </c>
      <c r="D143" s="254" t="s">
        <v>189</v>
      </c>
      <c r="E143" s="254"/>
      <c r="F143" s="43">
        <v>131</v>
      </c>
      <c r="G143" s="45"/>
      <c r="H143" s="45">
        <f>[1]liv2!H143</f>
        <v>0</v>
      </c>
      <c r="I143" s="45">
        <f>[1]liv2!I143</f>
        <v>0</v>
      </c>
      <c r="J143" s="46"/>
      <c r="K143" s="47">
        <f>[1]liv2!P143</f>
        <v>0</v>
      </c>
      <c r="L143" s="48">
        <f>[1]liv2!M143</f>
        <v>0</v>
      </c>
      <c r="M143" s="49">
        <f>[1]liv2!P143</f>
        <v>0</v>
      </c>
      <c r="N143" s="50">
        <f t="shared" ref="N143:N187" si="7">IF(I143&gt;0,M143/I143*100,0)</f>
        <v>0</v>
      </c>
      <c r="O143" s="51">
        <f t="shared" ref="O143:O187" si="8">IF(K143&gt;0,M143/K143*100,0)</f>
        <v>0</v>
      </c>
      <c r="P143" s="45">
        <f>[1]liv2!K143</f>
        <v>0</v>
      </c>
      <c r="Q143" s="47">
        <f>[1]liv2!M143</f>
        <v>0</v>
      </c>
      <c r="R143" s="52">
        <f>'[1]calcule L2'!U142</f>
        <v>0</v>
      </c>
      <c r="S143" s="53">
        <f t="shared" si="6"/>
        <v>0</v>
      </c>
    </row>
    <row r="144" spans="1:19" ht="15.75" x14ac:dyDescent="0.25">
      <c r="A144" s="249"/>
      <c r="B144" s="252"/>
      <c r="C144" s="252"/>
      <c r="D144" s="43" t="s">
        <v>20</v>
      </c>
      <c r="E144" s="44" t="s">
        <v>190</v>
      </c>
      <c r="F144" s="43">
        <v>132</v>
      </c>
      <c r="G144" s="45"/>
      <c r="H144" s="45">
        <f>[1]liv2!H144</f>
        <v>0</v>
      </c>
      <c r="I144" s="45">
        <f>[1]liv2!I144</f>
        <v>0</v>
      </c>
      <c r="J144" s="46"/>
      <c r="K144" s="47">
        <f>[1]liv2!P144</f>
        <v>0</v>
      </c>
      <c r="L144" s="48">
        <f>[1]liv2!M144</f>
        <v>0</v>
      </c>
      <c r="M144" s="49">
        <f>[1]liv2!P144</f>
        <v>0</v>
      </c>
      <c r="N144" s="50">
        <f t="shared" si="7"/>
        <v>0</v>
      </c>
      <c r="O144" s="51">
        <f t="shared" si="8"/>
        <v>0</v>
      </c>
      <c r="P144" s="45">
        <f>[1]liv2!K144</f>
        <v>0</v>
      </c>
      <c r="Q144" s="47">
        <f>[1]liv2!M144</f>
        <v>0</v>
      </c>
      <c r="R144" s="52">
        <f>'[1]calcule L2'!U143</f>
        <v>0</v>
      </c>
      <c r="S144" s="53">
        <f t="shared" si="6"/>
        <v>0</v>
      </c>
    </row>
    <row r="145" spans="1:19" ht="15.75" x14ac:dyDescent="0.25">
      <c r="A145" s="249"/>
      <c r="B145" s="252"/>
      <c r="C145" s="252"/>
      <c r="D145" s="43" t="s">
        <v>22</v>
      </c>
      <c r="E145" s="44" t="s">
        <v>191</v>
      </c>
      <c r="F145" s="43">
        <v>133</v>
      </c>
      <c r="G145" s="45"/>
      <c r="H145" s="45">
        <f>[1]liv2!H145</f>
        <v>0</v>
      </c>
      <c r="I145" s="45">
        <f>[1]liv2!I145</f>
        <v>0</v>
      </c>
      <c r="J145" s="46"/>
      <c r="K145" s="47">
        <f>[1]liv2!P145</f>
        <v>0</v>
      </c>
      <c r="L145" s="48">
        <f>[1]liv2!M145</f>
        <v>0</v>
      </c>
      <c r="M145" s="49">
        <f>[1]liv2!P145</f>
        <v>0</v>
      </c>
      <c r="N145" s="50">
        <f t="shared" si="7"/>
        <v>0</v>
      </c>
      <c r="O145" s="51">
        <f t="shared" si="8"/>
        <v>0</v>
      </c>
      <c r="P145" s="45">
        <f>[1]liv2!K145</f>
        <v>0</v>
      </c>
      <c r="Q145" s="47">
        <f>[1]liv2!M145</f>
        <v>0</v>
      </c>
      <c r="R145" s="52">
        <f>'[1]calcule L2'!U144</f>
        <v>0</v>
      </c>
      <c r="S145" s="53">
        <f t="shared" si="6"/>
        <v>0</v>
      </c>
    </row>
    <row r="146" spans="1:19" ht="15.75" x14ac:dyDescent="0.25">
      <c r="A146" s="249"/>
      <c r="B146" s="252"/>
      <c r="C146" s="43" t="s">
        <v>28</v>
      </c>
      <c r="D146" s="254" t="s">
        <v>192</v>
      </c>
      <c r="E146" s="254"/>
      <c r="F146" s="43">
        <v>134</v>
      </c>
      <c r="G146" s="45"/>
      <c r="H146" s="45">
        <f>[1]liv2!H146</f>
        <v>0</v>
      </c>
      <c r="I146" s="45">
        <f>[1]liv2!I146</f>
        <v>0</v>
      </c>
      <c r="J146" s="46"/>
      <c r="K146" s="47">
        <f>[1]liv2!P146</f>
        <v>0</v>
      </c>
      <c r="L146" s="48">
        <f>[1]liv2!M146</f>
        <v>0</v>
      </c>
      <c r="M146" s="49">
        <f>[1]liv2!P146</f>
        <v>0</v>
      </c>
      <c r="N146" s="50">
        <f t="shared" si="7"/>
        <v>0</v>
      </c>
      <c r="O146" s="51">
        <f t="shared" si="8"/>
        <v>0</v>
      </c>
      <c r="P146" s="45">
        <f>[1]liv2!K146</f>
        <v>0</v>
      </c>
      <c r="Q146" s="47">
        <f>[1]liv2!M146</f>
        <v>0</v>
      </c>
      <c r="R146" s="52">
        <f>'[1]calcule L2'!U145</f>
        <v>0</v>
      </c>
      <c r="S146" s="53">
        <f t="shared" si="6"/>
        <v>0</v>
      </c>
    </row>
    <row r="147" spans="1:19" ht="15.75" x14ac:dyDescent="0.25">
      <c r="A147" s="249"/>
      <c r="B147" s="252"/>
      <c r="C147" s="252"/>
      <c r="D147" s="43" t="s">
        <v>68</v>
      </c>
      <c r="E147" s="44" t="s">
        <v>190</v>
      </c>
      <c r="F147" s="43">
        <v>135</v>
      </c>
      <c r="G147" s="45"/>
      <c r="H147" s="45">
        <f>[1]liv2!H147</f>
        <v>0</v>
      </c>
      <c r="I147" s="45">
        <f>[1]liv2!I147</f>
        <v>0</v>
      </c>
      <c r="J147" s="46"/>
      <c r="K147" s="47">
        <f>[1]liv2!P147</f>
        <v>0</v>
      </c>
      <c r="L147" s="48">
        <f>[1]liv2!M147</f>
        <v>0</v>
      </c>
      <c r="M147" s="49">
        <f>[1]liv2!P147</f>
        <v>0</v>
      </c>
      <c r="N147" s="50">
        <f t="shared" si="7"/>
        <v>0</v>
      </c>
      <c r="O147" s="51">
        <f t="shared" si="8"/>
        <v>0</v>
      </c>
      <c r="P147" s="45">
        <f>[1]liv2!K147</f>
        <v>0</v>
      </c>
      <c r="Q147" s="47">
        <f>[1]liv2!M147</f>
        <v>0</v>
      </c>
      <c r="R147" s="52">
        <f>'[1]calcule L2'!U146</f>
        <v>0</v>
      </c>
      <c r="S147" s="53">
        <f t="shared" si="6"/>
        <v>0</v>
      </c>
    </row>
    <row r="148" spans="1:19" ht="15.75" x14ac:dyDescent="0.25">
      <c r="A148" s="249"/>
      <c r="B148" s="252"/>
      <c r="C148" s="252"/>
      <c r="D148" s="43" t="s">
        <v>70</v>
      </c>
      <c r="E148" s="44" t="s">
        <v>191</v>
      </c>
      <c r="F148" s="43">
        <v>136</v>
      </c>
      <c r="G148" s="45"/>
      <c r="H148" s="45">
        <f>[1]liv2!H148</f>
        <v>0</v>
      </c>
      <c r="I148" s="45">
        <f>[1]liv2!I148</f>
        <v>0</v>
      </c>
      <c r="J148" s="46"/>
      <c r="K148" s="47">
        <f>[1]liv2!P148</f>
        <v>0</v>
      </c>
      <c r="L148" s="48">
        <f>[1]liv2!M148</f>
        <v>0</v>
      </c>
      <c r="M148" s="49">
        <f>[1]liv2!P148</f>
        <v>0</v>
      </c>
      <c r="N148" s="50">
        <f t="shared" si="7"/>
        <v>0</v>
      </c>
      <c r="O148" s="51">
        <f t="shared" si="8"/>
        <v>0</v>
      </c>
      <c r="P148" s="45">
        <f>[1]liv2!K148</f>
        <v>0</v>
      </c>
      <c r="Q148" s="47">
        <f>[1]liv2!M148</f>
        <v>0</v>
      </c>
      <c r="R148" s="52">
        <f>'[1]calcule L2'!U147</f>
        <v>0</v>
      </c>
      <c r="S148" s="53">
        <f t="shared" si="6"/>
        <v>0</v>
      </c>
    </row>
    <row r="149" spans="1:19" ht="15.75" x14ac:dyDescent="0.25">
      <c r="A149" s="249"/>
      <c r="B149" s="252"/>
      <c r="C149" s="43" t="s">
        <v>30</v>
      </c>
      <c r="D149" s="254" t="s">
        <v>193</v>
      </c>
      <c r="E149" s="254"/>
      <c r="F149" s="43">
        <v>137</v>
      </c>
      <c r="G149" s="45"/>
      <c r="H149" s="45">
        <f>[1]liv2!H149</f>
        <v>0.2</v>
      </c>
      <c r="I149" s="45">
        <f>[1]liv2!I149</f>
        <v>0.03</v>
      </c>
      <c r="J149" s="46"/>
      <c r="K149" s="47">
        <f>[1]liv2!P149</f>
        <v>0.03</v>
      </c>
      <c r="L149" s="48">
        <f>[1]liv2!M149</f>
        <v>0</v>
      </c>
      <c r="M149" s="49">
        <f>[1]liv2!P149</f>
        <v>0.03</v>
      </c>
      <c r="N149" s="50">
        <f t="shared" si="7"/>
        <v>100</v>
      </c>
      <c r="O149" s="51">
        <f t="shared" si="8"/>
        <v>100</v>
      </c>
      <c r="P149" s="45">
        <f>[1]liv2!K149</f>
        <v>0</v>
      </c>
      <c r="Q149" s="47">
        <f>[1]liv2!M149</f>
        <v>0</v>
      </c>
      <c r="R149" s="52">
        <f>'[1]calcule L2'!U148</f>
        <v>0</v>
      </c>
      <c r="S149" s="53">
        <f t="shared" si="6"/>
        <v>0.03</v>
      </c>
    </row>
    <row r="150" spans="1:19" ht="15.75" x14ac:dyDescent="0.25">
      <c r="A150" s="77" t="s">
        <v>194</v>
      </c>
      <c r="B150" s="74"/>
      <c r="C150" s="74"/>
      <c r="D150" s="261" t="s">
        <v>195</v>
      </c>
      <c r="E150" s="261"/>
      <c r="F150" s="74">
        <v>138</v>
      </c>
      <c r="G150" s="45"/>
      <c r="H150" s="45">
        <f>[1]liv2!H150</f>
        <v>193.1550000000002</v>
      </c>
      <c r="I150" s="45">
        <f>[1]liv2!I150</f>
        <v>425.79400000000032</v>
      </c>
      <c r="J150" s="46"/>
      <c r="K150" s="47">
        <f>[1]liv2!P150</f>
        <v>110.41746581552798</v>
      </c>
      <c r="L150" s="48">
        <f>[1]liv2!M150</f>
        <v>441.26820000000021</v>
      </c>
      <c r="M150" s="75">
        <f>M13-M40</f>
        <v>110.41746581552798</v>
      </c>
      <c r="N150" s="50">
        <f t="shared" si="7"/>
        <v>25.932132866016879</v>
      </c>
      <c r="O150" s="51">
        <f t="shared" si="8"/>
        <v>100</v>
      </c>
      <c r="P150" s="45">
        <f>[1]liv2!K150</f>
        <v>-124.05900000000008</v>
      </c>
      <c r="Q150" s="47">
        <f>[1]liv2!M150</f>
        <v>441.26820000000021</v>
      </c>
      <c r="R150" s="52">
        <f>'[1]calcule L2'!U149</f>
        <v>301.93463499999996</v>
      </c>
      <c r="S150" s="53">
        <f t="shared" ref="S150:S187" si="9">K150</f>
        <v>110.41746581552798</v>
      </c>
    </row>
    <row r="151" spans="1:19" ht="15.75" x14ac:dyDescent="0.25">
      <c r="A151" s="78"/>
      <c r="B151" s="43"/>
      <c r="C151" s="43"/>
      <c r="D151" s="44"/>
      <c r="E151" s="44" t="s">
        <v>196</v>
      </c>
      <c r="F151" s="43">
        <v>139</v>
      </c>
      <c r="G151" s="45"/>
      <c r="H151" s="45">
        <f>[1]liv2!H151</f>
        <v>0</v>
      </c>
      <c r="I151" s="45">
        <f>[1]liv2!I151</f>
        <v>0</v>
      </c>
      <c r="J151" s="46"/>
      <c r="K151" s="47">
        <f>[1]liv2!P151</f>
        <v>0</v>
      </c>
      <c r="L151" s="48">
        <f>[1]liv2!M151</f>
        <v>0</v>
      </c>
      <c r="M151" s="56"/>
      <c r="N151" s="50">
        <f t="shared" si="7"/>
        <v>0</v>
      </c>
      <c r="O151" s="51">
        <f t="shared" si="8"/>
        <v>0</v>
      </c>
      <c r="P151" s="45">
        <f>[1]liv2!K151</f>
        <v>0</v>
      </c>
      <c r="Q151" s="47">
        <f>[1]liv2!M151</f>
        <v>0</v>
      </c>
      <c r="R151" s="52">
        <f>'[1]calcule L2'!U150</f>
        <v>0</v>
      </c>
      <c r="S151" s="53">
        <f t="shared" si="9"/>
        <v>0</v>
      </c>
    </row>
    <row r="152" spans="1:19" ht="15.75" x14ac:dyDescent="0.25">
      <c r="A152" s="78"/>
      <c r="B152" s="43"/>
      <c r="C152" s="43"/>
      <c r="D152" s="44"/>
      <c r="E152" s="44" t="s">
        <v>197</v>
      </c>
      <c r="F152" s="43">
        <v>140</v>
      </c>
      <c r="G152" s="45"/>
      <c r="H152" s="45">
        <f>[1]liv2!H152</f>
        <v>0</v>
      </c>
      <c r="I152" s="45">
        <f>[1]liv2!I152</f>
        <v>0</v>
      </c>
      <c r="J152" s="46"/>
      <c r="K152" s="47">
        <f>[1]liv2!P152</f>
        <v>0</v>
      </c>
      <c r="L152" s="48">
        <f>[1]liv2!M152</f>
        <v>0</v>
      </c>
      <c r="M152" s="56"/>
      <c r="N152" s="50">
        <f t="shared" si="7"/>
        <v>0</v>
      </c>
      <c r="O152" s="51">
        <f t="shared" si="8"/>
        <v>0</v>
      </c>
      <c r="P152" s="45">
        <f>[1]liv2!K152</f>
        <v>0</v>
      </c>
      <c r="Q152" s="47">
        <f>[1]liv2!M152</f>
        <v>0</v>
      </c>
      <c r="R152" s="52">
        <f>'[1]calcule L2'!U151</f>
        <v>0</v>
      </c>
      <c r="S152" s="53">
        <f t="shared" si="9"/>
        <v>0</v>
      </c>
    </row>
    <row r="153" spans="1:19" ht="15.75" x14ac:dyDescent="0.25">
      <c r="A153" s="77" t="s">
        <v>198</v>
      </c>
      <c r="B153" s="74"/>
      <c r="C153" s="74"/>
      <c r="D153" s="261" t="s">
        <v>199</v>
      </c>
      <c r="E153" s="261"/>
      <c r="F153" s="74">
        <v>141</v>
      </c>
      <c r="G153" s="45"/>
      <c r="H153" s="45">
        <f>[1]liv2!H153</f>
        <v>30.904800000000034</v>
      </c>
      <c r="I153" s="45">
        <f>[1]liv2!I153</f>
        <v>62.79</v>
      </c>
      <c r="J153" s="46"/>
      <c r="K153" s="47">
        <f>[1]liv2!P153</f>
        <v>17.666794530484477</v>
      </c>
      <c r="L153" s="48">
        <f>[1]liv2!M153</f>
        <v>70.05</v>
      </c>
      <c r="M153" s="75">
        <f>M150*16%</f>
        <v>17.666794530484477</v>
      </c>
      <c r="N153" s="50">
        <f t="shared" si="7"/>
        <v>28.136318729868577</v>
      </c>
      <c r="O153" s="51">
        <f t="shared" si="8"/>
        <v>100</v>
      </c>
      <c r="P153" s="45">
        <f>[1]liv2!K153</f>
        <v>-19.849440000000012</v>
      </c>
      <c r="Q153" s="47">
        <f>[1]liv2!M153</f>
        <v>70.05</v>
      </c>
      <c r="R153" s="52">
        <f>'[1]calcule L2'!U152</f>
        <v>70.046499999999995</v>
      </c>
      <c r="S153" s="53">
        <f t="shared" si="9"/>
        <v>17.666794530484477</v>
      </c>
    </row>
    <row r="154" spans="1:19" ht="15.75" x14ac:dyDescent="0.25">
      <c r="A154" s="77" t="s">
        <v>200</v>
      </c>
      <c r="B154" s="74"/>
      <c r="C154" s="74"/>
      <c r="D154" s="261" t="s">
        <v>201</v>
      </c>
      <c r="E154" s="261"/>
      <c r="F154" s="74"/>
      <c r="G154" s="45"/>
      <c r="H154" s="45">
        <f>[1]liv2!H154</f>
        <v>0</v>
      </c>
      <c r="I154" s="45">
        <f>[1]liv2!I154</f>
        <v>0</v>
      </c>
      <c r="J154" s="46"/>
      <c r="K154" s="47">
        <f>[1]liv2!P154</f>
        <v>0</v>
      </c>
      <c r="L154" s="48">
        <f>[1]liv2!M154</f>
        <v>0</v>
      </c>
      <c r="M154" s="56"/>
      <c r="N154" s="50">
        <f t="shared" si="7"/>
        <v>0</v>
      </c>
      <c r="O154" s="51">
        <f t="shared" si="8"/>
        <v>0</v>
      </c>
      <c r="P154" s="45">
        <f>[1]liv2!K154</f>
        <v>0</v>
      </c>
      <c r="Q154" s="47">
        <f>[1]liv2!M154</f>
        <v>0</v>
      </c>
      <c r="R154" s="52">
        <f>'[1]calcule L2'!U153</f>
        <v>0</v>
      </c>
      <c r="S154" s="53">
        <f t="shared" si="9"/>
        <v>0</v>
      </c>
    </row>
    <row r="155" spans="1:19" x14ac:dyDescent="0.25">
      <c r="A155" s="249"/>
      <c r="B155" s="79">
        <v>1</v>
      </c>
      <c r="C155" s="43"/>
      <c r="D155" s="262" t="s">
        <v>202</v>
      </c>
      <c r="E155" s="262"/>
      <c r="F155" s="43">
        <f>F153+1</f>
        <v>142</v>
      </c>
      <c r="G155" s="45"/>
      <c r="H155" s="45">
        <f>[1]liv2!H155</f>
        <v>1984.86</v>
      </c>
      <c r="I155" s="45">
        <f>[1]liv2!I155</f>
        <v>2245.933</v>
      </c>
      <c r="J155" s="46"/>
      <c r="K155" s="47">
        <f>[1]liv2!P155</f>
        <v>2464.4573324307044</v>
      </c>
      <c r="L155" s="48">
        <f>[1]liv2!M155</f>
        <v>1582.8520000000001</v>
      </c>
      <c r="M155" s="75">
        <f>M14</f>
        <v>2552.9573324307044</v>
      </c>
      <c r="N155" s="50">
        <f t="shared" si="7"/>
        <v>113.67023559610658</v>
      </c>
      <c r="O155" s="51">
        <f t="shared" si="8"/>
        <v>103.59105425910182</v>
      </c>
      <c r="P155" s="45">
        <f>[1]liv2!K155</f>
        <v>381.25299999999999</v>
      </c>
      <c r="Q155" s="47">
        <f>[1]liv2!M155</f>
        <v>1582.8520000000001</v>
      </c>
      <c r="R155" s="52">
        <f>'[1]calcule L2'!U154</f>
        <v>1808.3658049999999</v>
      </c>
      <c r="S155" s="53">
        <f t="shared" si="9"/>
        <v>2464.4573324307044</v>
      </c>
    </row>
    <row r="156" spans="1:19" ht="15.75" x14ac:dyDescent="0.25">
      <c r="A156" s="249"/>
      <c r="B156" s="79"/>
      <c r="C156" s="43"/>
      <c r="D156" s="44" t="s">
        <v>18</v>
      </c>
      <c r="E156" s="44" t="s">
        <v>203</v>
      </c>
      <c r="F156" s="43">
        <f>F155+1</f>
        <v>143</v>
      </c>
      <c r="G156" s="45"/>
      <c r="H156" s="45">
        <f>[1]liv2!H156</f>
        <v>0</v>
      </c>
      <c r="I156" s="45">
        <f>[1]liv2!I156</f>
        <v>0</v>
      </c>
      <c r="J156" s="46"/>
      <c r="K156" s="47">
        <f>[1]liv2!P156</f>
        <v>0</v>
      </c>
      <c r="L156" s="48">
        <f>[1]liv2!M156</f>
        <v>0</v>
      </c>
      <c r="M156" s="56"/>
      <c r="N156" s="50">
        <f t="shared" si="7"/>
        <v>0</v>
      </c>
      <c r="O156" s="51">
        <f t="shared" si="8"/>
        <v>0</v>
      </c>
      <c r="P156" s="45">
        <f>[1]liv2!K156</f>
        <v>0</v>
      </c>
      <c r="Q156" s="47">
        <f>[1]liv2!M156</f>
        <v>0</v>
      </c>
      <c r="R156" s="52">
        <f>'[1]calcule L2'!U155</f>
        <v>0</v>
      </c>
      <c r="S156" s="53">
        <f t="shared" si="9"/>
        <v>0</v>
      </c>
    </row>
    <row r="157" spans="1:19" ht="30" x14ac:dyDescent="0.25">
      <c r="A157" s="249"/>
      <c r="B157" s="79"/>
      <c r="C157" s="43"/>
      <c r="D157" s="44" t="s">
        <v>28</v>
      </c>
      <c r="E157" s="44" t="s">
        <v>204</v>
      </c>
      <c r="F157" s="43">
        <f t="shared" ref="F157:F187" si="10">F156+1</f>
        <v>144</v>
      </c>
      <c r="G157" s="45"/>
      <c r="H157" s="45">
        <f>[1]liv2!H157</f>
        <v>0</v>
      </c>
      <c r="I157" s="45">
        <f>[1]liv2!I157</f>
        <v>0</v>
      </c>
      <c r="J157" s="46"/>
      <c r="K157" s="47">
        <f>[1]liv2!P157</f>
        <v>0</v>
      </c>
      <c r="L157" s="48">
        <f>[1]liv2!M157</f>
        <v>0</v>
      </c>
      <c r="M157" s="56"/>
      <c r="N157" s="50">
        <f t="shared" si="7"/>
        <v>0</v>
      </c>
      <c r="O157" s="51">
        <f t="shared" si="8"/>
        <v>0</v>
      </c>
      <c r="P157" s="45">
        <f>[1]liv2!K157</f>
        <v>0</v>
      </c>
      <c r="Q157" s="47">
        <f>[1]liv2!M157</f>
        <v>0</v>
      </c>
      <c r="R157" s="52">
        <f>'[1]calcule L2'!U156</f>
        <v>0</v>
      </c>
      <c r="S157" s="53">
        <f t="shared" si="9"/>
        <v>0</v>
      </c>
    </row>
    <row r="158" spans="1:19" x14ac:dyDescent="0.25">
      <c r="A158" s="249"/>
      <c r="B158" s="79">
        <v>2</v>
      </c>
      <c r="C158" s="43"/>
      <c r="D158" s="262" t="s">
        <v>205</v>
      </c>
      <c r="E158" s="262"/>
      <c r="F158" s="43">
        <f t="shared" si="10"/>
        <v>145</v>
      </c>
      <c r="G158" s="45"/>
      <c r="H158" s="45">
        <f>[1]liv2!H158</f>
        <v>1791.5449999999996</v>
      </c>
      <c r="I158" s="45">
        <f>[1]liv2!I158</f>
        <v>1820.1159999999998</v>
      </c>
      <c r="J158" s="46"/>
      <c r="K158" s="47">
        <f>[1]liv2!P158</f>
        <v>2354.1098666151761</v>
      </c>
      <c r="L158" s="48">
        <f>[1]liv2!M158</f>
        <v>466.92</v>
      </c>
      <c r="M158" s="75">
        <f>M41</f>
        <v>2442.6098666151761</v>
      </c>
      <c r="N158" s="50">
        <f t="shared" si="7"/>
        <v>134.20077987420453</v>
      </c>
      <c r="O158" s="51">
        <f t="shared" si="8"/>
        <v>103.75938273973799</v>
      </c>
      <c r="P158" s="45">
        <f>[1]liv2!K158</f>
        <v>213.28700000000001</v>
      </c>
      <c r="Q158" s="47">
        <f>[1]liv2!M158</f>
        <v>466.92</v>
      </c>
      <c r="R158" s="52">
        <f>'[1]calcule L2'!U157</f>
        <v>1506.4311700000001</v>
      </c>
      <c r="S158" s="53">
        <f t="shared" si="9"/>
        <v>2354.1098666151761</v>
      </c>
    </row>
    <row r="159" spans="1:19" ht="45" x14ac:dyDescent="0.25">
      <c r="A159" s="249"/>
      <c r="B159" s="79"/>
      <c r="C159" s="43"/>
      <c r="D159" s="80" t="s">
        <v>18</v>
      </c>
      <c r="E159" s="80" t="s">
        <v>206</v>
      </c>
      <c r="F159" s="43">
        <f t="shared" si="10"/>
        <v>146</v>
      </c>
      <c r="G159" s="45"/>
      <c r="H159" s="45">
        <f>[1]liv2!H159</f>
        <v>0</v>
      </c>
      <c r="I159" s="45">
        <f>[1]liv2!I159</f>
        <v>0</v>
      </c>
      <c r="J159" s="46"/>
      <c r="K159" s="47">
        <f>[1]liv2!P159</f>
        <v>0</v>
      </c>
      <c r="L159" s="48">
        <f>[1]liv2!M159</f>
        <v>0</v>
      </c>
      <c r="M159" s="56"/>
      <c r="N159" s="50">
        <f t="shared" si="7"/>
        <v>0</v>
      </c>
      <c r="O159" s="51">
        <f t="shared" si="8"/>
        <v>0</v>
      </c>
      <c r="P159" s="45">
        <f>[1]liv2!K159</f>
        <v>0</v>
      </c>
      <c r="Q159" s="47">
        <f>[1]liv2!M159</f>
        <v>0</v>
      </c>
      <c r="R159" s="52">
        <f>'[1]calcule L2'!U158</f>
        <v>0</v>
      </c>
      <c r="S159" s="53">
        <f t="shared" si="9"/>
        <v>0</v>
      </c>
    </row>
    <row r="160" spans="1:19" x14ac:dyDescent="0.25">
      <c r="A160" s="249"/>
      <c r="B160" s="79">
        <v>3</v>
      </c>
      <c r="C160" s="43"/>
      <c r="D160" s="262" t="s">
        <v>207</v>
      </c>
      <c r="E160" s="262"/>
      <c r="F160" s="43">
        <f t="shared" si="10"/>
        <v>147</v>
      </c>
      <c r="G160" s="45"/>
      <c r="H160" s="45">
        <f>[1]liv2!H160</f>
        <v>709.13999999999987</v>
      </c>
      <c r="I160" s="45">
        <f>[1]liv2!I160</f>
        <v>692.48199999999997</v>
      </c>
      <c r="J160" s="46"/>
      <c r="K160" s="47">
        <f>[1]liv2!P160</f>
        <v>1078.1836000000001</v>
      </c>
      <c r="L160" s="48">
        <f>[1]liv2!M160</f>
        <v>466.92</v>
      </c>
      <c r="M160" s="81">
        <f>M98</f>
        <v>1078.1836000000001</v>
      </c>
      <c r="N160" s="50">
        <f t="shared" si="7"/>
        <v>155.69842970647613</v>
      </c>
      <c r="O160" s="51">
        <f t="shared" si="8"/>
        <v>100</v>
      </c>
      <c r="P160" s="45">
        <f>[1]liv2!K160</f>
        <v>213.28700000000001</v>
      </c>
      <c r="Q160" s="47">
        <f>[1]liv2!M160</f>
        <v>466.92</v>
      </c>
      <c r="R160" s="52">
        <f>'[1]calcule L2'!U159</f>
        <v>680.99200000000008</v>
      </c>
      <c r="S160" s="53">
        <f t="shared" si="9"/>
        <v>1078.1836000000001</v>
      </c>
    </row>
    <row r="161" spans="1:19" ht="15.75" x14ac:dyDescent="0.25">
      <c r="A161" s="249"/>
      <c r="B161" s="43"/>
      <c r="C161" s="43"/>
      <c r="D161" s="80" t="s">
        <v>18</v>
      </c>
      <c r="E161" s="80" t="s">
        <v>208</v>
      </c>
      <c r="F161" s="43" t="s">
        <v>209</v>
      </c>
      <c r="G161" s="45"/>
      <c r="H161" s="45">
        <f>[1]liv2!H161</f>
        <v>0</v>
      </c>
      <c r="I161" s="45">
        <f>[1]liv2!I161</f>
        <v>0</v>
      </c>
      <c r="J161" s="46"/>
      <c r="K161" s="47">
        <f>[1]liv2!P161</f>
        <v>0</v>
      </c>
      <c r="L161" s="48">
        <f>[1]liv2!M161</f>
        <v>0</v>
      </c>
      <c r="M161" s="56"/>
      <c r="N161" s="50">
        <f t="shared" si="7"/>
        <v>0</v>
      </c>
      <c r="O161" s="51">
        <f t="shared" si="8"/>
        <v>0</v>
      </c>
      <c r="P161" s="45">
        <f>[1]liv2!K161</f>
        <v>0</v>
      </c>
      <c r="Q161" s="47">
        <f>[1]liv2!M161</f>
        <v>0</v>
      </c>
      <c r="R161" s="52">
        <f>'[1]calcule L2'!U160</f>
        <v>0</v>
      </c>
      <c r="S161" s="53">
        <f t="shared" si="9"/>
        <v>0</v>
      </c>
    </row>
    <row r="162" spans="1:19" ht="15.75" x14ac:dyDescent="0.25">
      <c r="A162" s="249"/>
      <c r="B162" s="43"/>
      <c r="C162" s="43"/>
      <c r="D162" s="80" t="s">
        <v>28</v>
      </c>
      <c r="E162" s="80" t="s">
        <v>208</v>
      </c>
      <c r="F162" s="43" t="s">
        <v>210</v>
      </c>
      <c r="G162" s="45"/>
      <c r="H162" s="45">
        <f>[1]liv2!H162</f>
        <v>0</v>
      </c>
      <c r="I162" s="45">
        <f>[1]liv2!I162</f>
        <v>0</v>
      </c>
      <c r="J162" s="46"/>
      <c r="K162" s="47">
        <f>[1]liv2!P162</f>
        <v>0</v>
      </c>
      <c r="L162" s="48">
        <f>[1]liv2!M162</f>
        <v>0</v>
      </c>
      <c r="M162" s="56"/>
      <c r="N162" s="50">
        <f t="shared" si="7"/>
        <v>0</v>
      </c>
      <c r="O162" s="51">
        <f t="shared" si="8"/>
        <v>0</v>
      </c>
      <c r="P162" s="45">
        <f>[1]liv2!K162</f>
        <v>0</v>
      </c>
      <c r="Q162" s="47">
        <f>[1]liv2!M162</f>
        <v>0</v>
      </c>
      <c r="R162" s="52">
        <f>'[1]calcule L2'!U161</f>
        <v>0</v>
      </c>
      <c r="S162" s="53">
        <f t="shared" si="9"/>
        <v>0</v>
      </c>
    </row>
    <row r="163" spans="1:19" ht="15.75" x14ac:dyDescent="0.25">
      <c r="A163" s="249"/>
      <c r="B163" s="43"/>
      <c r="C163" s="43"/>
      <c r="D163" s="80" t="s">
        <v>30</v>
      </c>
      <c r="E163" s="80" t="s">
        <v>208</v>
      </c>
      <c r="F163" s="43" t="s">
        <v>211</v>
      </c>
      <c r="G163" s="45"/>
      <c r="H163" s="45">
        <f>[1]liv2!H163</f>
        <v>0</v>
      </c>
      <c r="I163" s="45">
        <f>[1]liv2!I163</f>
        <v>0</v>
      </c>
      <c r="J163" s="46"/>
      <c r="K163" s="47">
        <f>[1]liv2!P163</f>
        <v>0</v>
      </c>
      <c r="L163" s="48">
        <f>[1]liv2!M163</f>
        <v>0</v>
      </c>
      <c r="M163" s="56"/>
      <c r="N163" s="50">
        <f t="shared" si="7"/>
        <v>0</v>
      </c>
      <c r="O163" s="51">
        <f t="shared" si="8"/>
        <v>0</v>
      </c>
      <c r="P163" s="45">
        <f>[1]liv2!K163</f>
        <v>0</v>
      </c>
      <c r="Q163" s="47">
        <f>[1]liv2!M163</f>
        <v>0</v>
      </c>
      <c r="R163" s="52">
        <f>'[1]calcule L2'!U162</f>
        <v>0</v>
      </c>
      <c r="S163" s="53">
        <f t="shared" si="9"/>
        <v>0</v>
      </c>
    </row>
    <row r="164" spans="1:19" ht="15.75" x14ac:dyDescent="0.25">
      <c r="A164" s="249"/>
      <c r="B164" s="44">
        <v>4</v>
      </c>
      <c r="C164" s="43"/>
      <c r="D164" s="254" t="s">
        <v>212</v>
      </c>
      <c r="E164" s="254"/>
      <c r="F164" s="43">
        <f>F160+1</f>
        <v>148</v>
      </c>
      <c r="G164" s="45"/>
      <c r="H164" s="45">
        <f>[1]liv2!H164</f>
        <v>10</v>
      </c>
      <c r="I164" s="45">
        <f>[1]liv2!I164</f>
        <v>10</v>
      </c>
      <c r="J164" s="46"/>
      <c r="K164" s="47">
        <f>[1]liv2!P164</f>
        <v>9</v>
      </c>
      <c r="L164" s="48">
        <f>[1]liv2!M164</f>
        <v>10</v>
      </c>
      <c r="M164" s="82">
        <v>9.5</v>
      </c>
      <c r="N164" s="50">
        <f t="shared" si="7"/>
        <v>95</v>
      </c>
      <c r="O164" s="51">
        <f t="shared" si="8"/>
        <v>105.55555555555556</v>
      </c>
      <c r="P164" s="45">
        <f>[1]liv2!K164</f>
        <v>10</v>
      </c>
      <c r="Q164" s="47">
        <f>[1]liv2!M164</f>
        <v>10</v>
      </c>
      <c r="R164" s="52">
        <f>'[1]calcule L2'!U163</f>
        <v>14.25</v>
      </c>
      <c r="S164" s="53">
        <f t="shared" si="9"/>
        <v>9</v>
      </c>
    </row>
    <row r="165" spans="1:19" ht="15.75" x14ac:dyDescent="0.25">
      <c r="A165" s="249"/>
      <c r="B165" s="44">
        <v>5</v>
      </c>
      <c r="C165" s="43"/>
      <c r="D165" s="254" t="s">
        <v>213</v>
      </c>
      <c r="E165" s="254"/>
      <c r="F165" s="43">
        <f t="shared" si="10"/>
        <v>149</v>
      </c>
      <c r="G165" s="45"/>
      <c r="H165" s="45">
        <f>[1]liv2!H165</f>
        <v>10</v>
      </c>
      <c r="I165" s="45">
        <f>[1]liv2!I165</f>
        <v>10</v>
      </c>
      <c r="J165" s="46"/>
      <c r="K165" s="47">
        <f>[1]liv2!P165</f>
        <v>9</v>
      </c>
      <c r="L165" s="48">
        <f>[1]liv2!M165</f>
        <v>10</v>
      </c>
      <c r="M165" s="82">
        <v>9.5</v>
      </c>
      <c r="N165" s="50">
        <f t="shared" si="7"/>
        <v>95</v>
      </c>
      <c r="O165" s="51">
        <f t="shared" si="8"/>
        <v>105.55555555555556</v>
      </c>
      <c r="P165" s="45">
        <f>[1]liv2!K165</f>
        <v>10</v>
      </c>
      <c r="Q165" s="47">
        <f>[1]liv2!M165</f>
        <v>10</v>
      </c>
      <c r="R165" s="52">
        <f>'[1]calcule L2'!U164</f>
        <v>14.25</v>
      </c>
      <c r="S165" s="53">
        <f t="shared" si="9"/>
        <v>9</v>
      </c>
    </row>
    <row r="166" spans="1:19" ht="15.75" x14ac:dyDescent="0.25">
      <c r="A166" s="249"/>
      <c r="B166" s="44">
        <v>6</v>
      </c>
      <c r="C166" s="43" t="s">
        <v>18</v>
      </c>
      <c r="D166" s="254" t="s">
        <v>214</v>
      </c>
      <c r="E166" s="263"/>
      <c r="F166" s="43">
        <f t="shared" si="10"/>
        <v>150</v>
      </c>
      <c r="G166" s="45"/>
      <c r="H166" s="45">
        <f>[1]liv2!H166</f>
        <v>5909.4999999999991</v>
      </c>
      <c r="I166" s="45">
        <f>[1]liv2!I166</f>
        <v>5770.6833333333334</v>
      </c>
      <c r="J166" s="46"/>
      <c r="K166" s="47">
        <f>[1]liv2!P166</f>
        <v>9983.1814814814825</v>
      </c>
      <c r="L166" s="48">
        <f>[1]liv2!M166</f>
        <v>7782</v>
      </c>
      <c r="M166" s="75">
        <f>(M160/M165)/12*1000</f>
        <v>9457.7508771929843</v>
      </c>
      <c r="N166" s="50">
        <f t="shared" si="7"/>
        <v>163.89308390155384</v>
      </c>
      <c r="O166" s="51">
        <f t="shared" si="8"/>
        <v>94.736842105263165</v>
      </c>
      <c r="P166" s="45">
        <f>[1]liv2!K166</f>
        <v>7109.5666666666666</v>
      </c>
      <c r="Q166" s="47">
        <f>[1]liv2!M166</f>
        <v>7782</v>
      </c>
      <c r="R166" s="52">
        <f>'[1]calcule L2'!U165</f>
        <v>5973.6140350877195</v>
      </c>
      <c r="S166" s="53">
        <f t="shared" si="9"/>
        <v>9983.1814814814825</v>
      </c>
    </row>
    <row r="167" spans="1:19" ht="15.75" x14ac:dyDescent="0.25">
      <c r="A167" s="249"/>
      <c r="B167" s="44"/>
      <c r="C167" s="43" t="s">
        <v>28</v>
      </c>
      <c r="D167" s="254" t="s">
        <v>215</v>
      </c>
      <c r="E167" s="263"/>
      <c r="F167" s="43">
        <f t="shared" si="10"/>
        <v>151</v>
      </c>
      <c r="G167" s="45"/>
      <c r="H167" s="45">
        <f>[1]liv2!H167</f>
        <v>5909.4999999999991</v>
      </c>
      <c r="I167" s="45">
        <f>[1]liv2!I167</f>
        <v>5770.6833333333334</v>
      </c>
      <c r="J167" s="46"/>
      <c r="K167" s="47">
        <f>[1]liv2!P167</f>
        <v>9983.1814814814825</v>
      </c>
      <c r="L167" s="48">
        <f>[1]liv2!M167</f>
        <v>7782</v>
      </c>
      <c r="M167" s="75">
        <f>(M160/M165)/12*1000</f>
        <v>9457.7508771929843</v>
      </c>
      <c r="N167" s="50">
        <f t="shared" si="7"/>
        <v>163.89308390155384</v>
      </c>
      <c r="O167" s="51">
        <f t="shared" si="8"/>
        <v>94.736842105263165</v>
      </c>
      <c r="P167" s="45">
        <f>[1]liv2!K167</f>
        <v>7109.5666666666666</v>
      </c>
      <c r="Q167" s="47">
        <f>[1]liv2!M167</f>
        <v>7782</v>
      </c>
      <c r="R167" s="52">
        <f>'[1]calcule L2'!U166</f>
        <v>5973.6140350877195</v>
      </c>
      <c r="S167" s="53">
        <f t="shared" si="9"/>
        <v>9983.1814814814825</v>
      </c>
    </row>
    <row r="168" spans="1:19" ht="15.75" x14ac:dyDescent="0.25">
      <c r="A168" s="249"/>
      <c r="B168" s="44"/>
      <c r="C168" s="43" t="s">
        <v>30</v>
      </c>
      <c r="D168" s="254" t="s">
        <v>216</v>
      </c>
      <c r="E168" s="263"/>
      <c r="F168" s="43">
        <f t="shared" si="10"/>
        <v>152</v>
      </c>
      <c r="G168" s="45"/>
      <c r="H168" s="45">
        <f>[1]liv2!H168</f>
        <v>0</v>
      </c>
      <c r="I168" s="45">
        <f>[1]liv2!I168</f>
        <v>0</v>
      </c>
      <c r="J168" s="46"/>
      <c r="K168" s="47">
        <f>[1]liv2!P168</f>
        <v>0</v>
      </c>
      <c r="L168" s="48">
        <f>[1]liv2!M168</f>
        <v>0</v>
      </c>
      <c r="M168" s="56"/>
      <c r="N168" s="50">
        <f t="shared" si="7"/>
        <v>0</v>
      </c>
      <c r="O168" s="51">
        <f t="shared" si="8"/>
        <v>0</v>
      </c>
      <c r="P168" s="45">
        <f>[1]liv2!K168</f>
        <v>0</v>
      </c>
      <c r="Q168" s="47">
        <f>[1]liv2!M168</f>
        <v>0</v>
      </c>
      <c r="R168" s="52">
        <f>'[1]calcule L2'!U167</f>
        <v>0</v>
      </c>
      <c r="S168" s="53">
        <f t="shared" si="9"/>
        <v>0</v>
      </c>
    </row>
    <row r="169" spans="1:19" x14ac:dyDescent="0.25">
      <c r="A169" s="249"/>
      <c r="B169" s="44">
        <v>7</v>
      </c>
      <c r="C169" s="43" t="s">
        <v>18</v>
      </c>
      <c r="D169" s="254" t="s">
        <v>217</v>
      </c>
      <c r="E169" s="254"/>
      <c r="F169" s="43">
        <f t="shared" si="10"/>
        <v>153</v>
      </c>
      <c r="G169" s="45"/>
      <c r="H169" s="45">
        <f>[1]liv2!H169</f>
        <v>198.48599999999999</v>
      </c>
      <c r="I169" s="45">
        <f>[1]liv2!I169</f>
        <v>224.5933</v>
      </c>
      <c r="J169" s="46"/>
      <c r="K169" s="47">
        <f>[1]liv2!P169</f>
        <v>273.82859249230046</v>
      </c>
      <c r="L169" s="48">
        <f>[1]liv2!M169</f>
        <v>158.2852</v>
      </c>
      <c r="M169" s="75">
        <f>M14/M165</f>
        <v>268.73235078217942</v>
      </c>
      <c r="N169" s="50">
        <f t="shared" si="7"/>
        <v>119.65287957484905</v>
      </c>
      <c r="O169" s="51">
        <f t="shared" si="8"/>
        <v>98.1388935086228</v>
      </c>
      <c r="P169" s="45">
        <f>[1]liv2!K169</f>
        <v>38.125299999999996</v>
      </c>
      <c r="Q169" s="47">
        <f>[1]liv2!M169</f>
        <v>158.2852</v>
      </c>
      <c r="R169" s="52">
        <f>'[1]calcule L2'!U168</f>
        <v>190.35429526315789</v>
      </c>
      <c r="S169" s="53">
        <f t="shared" si="9"/>
        <v>273.82859249230046</v>
      </c>
    </row>
    <row r="170" spans="1:19" ht="15.75" x14ac:dyDescent="0.25">
      <c r="A170" s="249"/>
      <c r="B170" s="252"/>
      <c r="C170" s="43" t="s">
        <v>28</v>
      </c>
      <c r="D170" s="254" t="s">
        <v>218</v>
      </c>
      <c r="E170" s="254"/>
      <c r="F170" s="43">
        <f t="shared" si="10"/>
        <v>154</v>
      </c>
      <c r="G170" s="45"/>
      <c r="H170" s="45">
        <f>[1]liv2!H170</f>
        <v>0</v>
      </c>
      <c r="I170" s="45">
        <f>[1]liv2!I170</f>
        <v>0</v>
      </c>
      <c r="J170" s="46"/>
      <c r="K170" s="47">
        <f>[1]liv2!P170</f>
        <v>0</v>
      </c>
      <c r="L170" s="48">
        <f>[1]liv2!M170</f>
        <v>0</v>
      </c>
      <c r="M170" s="56"/>
      <c r="N170" s="50">
        <f t="shared" si="7"/>
        <v>0</v>
      </c>
      <c r="O170" s="51">
        <f t="shared" si="8"/>
        <v>0</v>
      </c>
      <c r="P170" s="45">
        <f>[1]liv2!K170</f>
        <v>0</v>
      </c>
      <c r="Q170" s="47">
        <f>[1]liv2!M170</f>
        <v>0</v>
      </c>
      <c r="R170" s="52">
        <f>'[1]calcule L2'!U169</f>
        <v>0</v>
      </c>
      <c r="S170" s="53">
        <f t="shared" si="9"/>
        <v>0</v>
      </c>
    </row>
    <row r="171" spans="1:19" ht="15.75" x14ac:dyDescent="0.25">
      <c r="A171" s="249"/>
      <c r="B171" s="252"/>
      <c r="C171" s="43" t="s">
        <v>30</v>
      </c>
      <c r="D171" s="262" t="s">
        <v>219</v>
      </c>
      <c r="E171" s="262"/>
      <c r="F171" s="43">
        <f t="shared" si="10"/>
        <v>155</v>
      </c>
      <c r="G171" s="45"/>
      <c r="H171" s="45">
        <f>[1]liv2!H171</f>
        <v>0</v>
      </c>
      <c r="I171" s="45">
        <f>[1]liv2!I171</f>
        <v>0</v>
      </c>
      <c r="J171" s="46"/>
      <c r="K171" s="47">
        <f>[1]liv2!P171</f>
        <v>0</v>
      </c>
      <c r="L171" s="48">
        <f>[1]liv2!M171</f>
        <v>0</v>
      </c>
      <c r="M171" s="56"/>
      <c r="N171" s="50">
        <f t="shared" si="7"/>
        <v>0</v>
      </c>
      <c r="O171" s="51">
        <f t="shared" si="8"/>
        <v>0</v>
      </c>
      <c r="P171" s="45">
        <f>[1]liv2!K171</f>
        <v>0</v>
      </c>
      <c r="Q171" s="47">
        <f>[1]liv2!M171</f>
        <v>0</v>
      </c>
      <c r="R171" s="52">
        <f>'[1]calcule L2'!U170</f>
        <v>0</v>
      </c>
      <c r="S171" s="53">
        <f t="shared" si="9"/>
        <v>0</v>
      </c>
    </row>
    <row r="172" spans="1:19" ht="15.75" x14ac:dyDescent="0.25">
      <c r="A172" s="249"/>
      <c r="B172" s="252"/>
      <c r="C172" s="43" t="s">
        <v>32</v>
      </c>
      <c r="D172" s="254" t="s">
        <v>220</v>
      </c>
      <c r="E172" s="254"/>
      <c r="F172" s="43">
        <f t="shared" si="10"/>
        <v>156</v>
      </c>
      <c r="G172" s="45"/>
      <c r="H172" s="45">
        <f>[1]liv2!H172</f>
        <v>0</v>
      </c>
      <c r="I172" s="45">
        <f>[1]liv2!I172</f>
        <v>0</v>
      </c>
      <c r="J172" s="46"/>
      <c r="K172" s="47">
        <f>[1]liv2!P172</f>
        <v>0</v>
      </c>
      <c r="L172" s="48">
        <f>[1]liv2!M172</f>
        <v>0</v>
      </c>
      <c r="M172" s="56"/>
      <c r="N172" s="50">
        <f t="shared" si="7"/>
        <v>0</v>
      </c>
      <c r="O172" s="51">
        <f t="shared" si="8"/>
        <v>0</v>
      </c>
      <c r="P172" s="45">
        <f>[1]liv2!K172</f>
        <v>0</v>
      </c>
      <c r="Q172" s="47">
        <f>[1]liv2!M172</f>
        <v>0</v>
      </c>
      <c r="R172" s="52">
        <f>'[1]calcule L2'!U171</f>
        <v>0</v>
      </c>
      <c r="S172" s="53">
        <f t="shared" si="9"/>
        <v>0</v>
      </c>
    </row>
    <row r="173" spans="1:19" ht="15.75" x14ac:dyDescent="0.25">
      <c r="A173" s="249"/>
      <c r="B173" s="252"/>
      <c r="C173" s="252"/>
      <c r="D173" s="254"/>
      <c r="E173" s="44" t="s">
        <v>221</v>
      </c>
      <c r="F173" s="43">
        <f t="shared" si="10"/>
        <v>157</v>
      </c>
      <c r="G173" s="45"/>
      <c r="H173" s="45">
        <f>[1]liv2!H173</f>
        <v>0</v>
      </c>
      <c r="I173" s="45">
        <f>[1]liv2!I173</f>
        <v>0</v>
      </c>
      <c r="J173" s="46"/>
      <c r="K173" s="47">
        <f>[1]liv2!P173</f>
        <v>0</v>
      </c>
      <c r="L173" s="48">
        <f>[1]liv2!M173</f>
        <v>0</v>
      </c>
      <c r="M173" s="56"/>
      <c r="N173" s="50">
        <f t="shared" si="7"/>
        <v>0</v>
      </c>
      <c r="O173" s="51">
        <f t="shared" si="8"/>
        <v>0</v>
      </c>
      <c r="P173" s="45">
        <f>[1]liv2!K173</f>
        <v>0</v>
      </c>
      <c r="Q173" s="47">
        <f>[1]liv2!M173</f>
        <v>0</v>
      </c>
      <c r="R173" s="52">
        <f>'[1]calcule L2'!U172</f>
        <v>0</v>
      </c>
      <c r="S173" s="53">
        <f t="shared" si="9"/>
        <v>0</v>
      </c>
    </row>
    <row r="174" spans="1:19" ht="15.75" x14ac:dyDescent="0.25">
      <c r="A174" s="249"/>
      <c r="B174" s="252"/>
      <c r="C174" s="252"/>
      <c r="D174" s="254"/>
      <c r="E174" s="44" t="s">
        <v>222</v>
      </c>
      <c r="F174" s="43">
        <f t="shared" si="10"/>
        <v>158</v>
      </c>
      <c r="G174" s="45"/>
      <c r="H174" s="45">
        <f>[1]liv2!H174</f>
        <v>0</v>
      </c>
      <c r="I174" s="45">
        <f>[1]liv2!I174</f>
        <v>0</v>
      </c>
      <c r="J174" s="46"/>
      <c r="K174" s="47">
        <f>[1]liv2!P174</f>
        <v>0</v>
      </c>
      <c r="L174" s="48">
        <f>[1]liv2!M174</f>
        <v>0</v>
      </c>
      <c r="M174" s="56"/>
      <c r="N174" s="50">
        <f t="shared" si="7"/>
        <v>0</v>
      </c>
      <c r="O174" s="51">
        <f t="shared" si="8"/>
        <v>0</v>
      </c>
      <c r="P174" s="45">
        <f>[1]liv2!K174</f>
        <v>0</v>
      </c>
      <c r="Q174" s="47">
        <f>[1]liv2!M174</f>
        <v>0</v>
      </c>
      <c r="R174" s="52">
        <f>'[1]calcule L2'!U173</f>
        <v>0</v>
      </c>
      <c r="S174" s="53">
        <f t="shared" si="9"/>
        <v>0</v>
      </c>
    </row>
    <row r="175" spans="1:19" ht="15.75" x14ac:dyDescent="0.25">
      <c r="A175" s="249"/>
      <c r="B175" s="252"/>
      <c r="C175" s="252"/>
      <c r="D175" s="254"/>
      <c r="E175" s="44" t="s">
        <v>223</v>
      </c>
      <c r="F175" s="43">
        <f t="shared" si="10"/>
        <v>159</v>
      </c>
      <c r="G175" s="45"/>
      <c r="H175" s="45">
        <f>[1]liv2!H175</f>
        <v>0</v>
      </c>
      <c r="I175" s="45">
        <f>[1]liv2!I175</f>
        <v>0</v>
      </c>
      <c r="J175" s="46"/>
      <c r="K175" s="47">
        <f>[1]liv2!P175</f>
        <v>0</v>
      </c>
      <c r="L175" s="48">
        <f>[1]liv2!M175</f>
        <v>0</v>
      </c>
      <c r="M175" s="56"/>
      <c r="N175" s="50">
        <f t="shared" si="7"/>
        <v>0</v>
      </c>
      <c r="O175" s="51">
        <f t="shared" si="8"/>
        <v>0</v>
      </c>
      <c r="P175" s="45">
        <f>[1]liv2!K175</f>
        <v>0</v>
      </c>
      <c r="Q175" s="47">
        <f>[1]liv2!M175</f>
        <v>0</v>
      </c>
      <c r="R175" s="52">
        <f>'[1]calcule L2'!U174</f>
        <v>0</v>
      </c>
      <c r="S175" s="53">
        <f t="shared" si="9"/>
        <v>0</v>
      </c>
    </row>
    <row r="176" spans="1:19" ht="15.75" x14ac:dyDescent="0.25">
      <c r="A176" s="249"/>
      <c r="B176" s="252"/>
      <c r="C176" s="252"/>
      <c r="D176" s="254"/>
      <c r="E176" s="44" t="s">
        <v>224</v>
      </c>
      <c r="F176" s="43">
        <f t="shared" si="10"/>
        <v>160</v>
      </c>
      <c r="G176" s="45"/>
      <c r="H176" s="45">
        <f>[1]liv2!H176</f>
        <v>0</v>
      </c>
      <c r="I176" s="45">
        <f>[1]liv2!I176</f>
        <v>0</v>
      </c>
      <c r="J176" s="46"/>
      <c r="K176" s="47">
        <f>[1]liv2!P176</f>
        <v>0</v>
      </c>
      <c r="L176" s="48">
        <f>[1]liv2!M176</f>
        <v>0</v>
      </c>
      <c r="M176" s="56"/>
      <c r="N176" s="50">
        <f t="shared" si="7"/>
        <v>0</v>
      </c>
      <c r="O176" s="51">
        <f t="shared" si="8"/>
        <v>0</v>
      </c>
      <c r="P176" s="45">
        <f>[1]liv2!K176</f>
        <v>0</v>
      </c>
      <c r="Q176" s="47">
        <f>[1]liv2!M176</f>
        <v>0</v>
      </c>
      <c r="R176" s="52">
        <f>'[1]calcule L2'!U175</f>
        <v>0</v>
      </c>
      <c r="S176" s="53">
        <f t="shared" si="9"/>
        <v>0</v>
      </c>
    </row>
    <row r="177" spans="1:19" ht="15.75" x14ac:dyDescent="0.25">
      <c r="A177" s="249"/>
      <c r="B177" s="83">
        <v>8</v>
      </c>
      <c r="C177" s="83"/>
      <c r="D177" s="262" t="s">
        <v>225</v>
      </c>
      <c r="E177" s="262"/>
      <c r="F177" s="43">
        <f t="shared" si="10"/>
        <v>161</v>
      </c>
      <c r="G177" s="45"/>
      <c r="H177" s="45">
        <f>[1]liv2!H177</f>
        <v>0</v>
      </c>
      <c r="I177" s="45">
        <f>[1]liv2!I177</f>
        <v>0</v>
      </c>
      <c r="J177" s="46"/>
      <c r="K177" s="47">
        <f>[1]liv2!P177</f>
        <v>0</v>
      </c>
      <c r="L177" s="48">
        <f>[1]liv2!M177</f>
        <v>0</v>
      </c>
      <c r="M177" s="56"/>
      <c r="N177" s="50">
        <f t="shared" si="7"/>
        <v>0</v>
      </c>
      <c r="O177" s="51">
        <f t="shared" si="8"/>
        <v>0</v>
      </c>
      <c r="P177" s="45">
        <f>[1]liv2!K177</f>
        <v>0</v>
      </c>
      <c r="Q177" s="47">
        <f>[1]liv2!M177</f>
        <v>0</v>
      </c>
      <c r="R177" s="52">
        <f>'[1]calcule L2'!U176</f>
        <v>0</v>
      </c>
      <c r="S177" s="53">
        <f t="shared" si="9"/>
        <v>0</v>
      </c>
    </row>
    <row r="178" spans="1:19" ht="15.75" x14ac:dyDescent="0.25">
      <c r="A178" s="249"/>
      <c r="B178" s="83">
        <v>9</v>
      </c>
      <c r="C178" s="83"/>
      <c r="D178" s="262" t="s">
        <v>226</v>
      </c>
      <c r="E178" s="262"/>
      <c r="F178" s="43">
        <f t="shared" si="10"/>
        <v>162</v>
      </c>
      <c r="G178" s="45"/>
      <c r="H178" s="45">
        <f>[1]liv2!H178</f>
        <v>0</v>
      </c>
      <c r="I178" s="45">
        <f>[1]liv2!I178</f>
        <v>0</v>
      </c>
      <c r="J178" s="46"/>
      <c r="K178" s="47">
        <f>[1]liv2!P178</f>
        <v>0</v>
      </c>
      <c r="L178" s="48">
        <f>[1]liv2!M178</f>
        <v>0</v>
      </c>
      <c r="M178" s="56"/>
      <c r="N178" s="50">
        <f t="shared" si="7"/>
        <v>0</v>
      </c>
      <c r="O178" s="51">
        <f t="shared" si="8"/>
        <v>0</v>
      </c>
      <c r="P178" s="45">
        <f>[1]liv2!K178</f>
        <v>0</v>
      </c>
      <c r="Q178" s="47">
        <f>[1]liv2!M178</f>
        <v>0</v>
      </c>
      <c r="R178" s="52">
        <f>'[1]calcule L2'!U177</f>
        <v>0</v>
      </c>
      <c r="S178" s="53">
        <f t="shared" si="9"/>
        <v>0</v>
      </c>
    </row>
    <row r="179" spans="1:19" ht="15.75" x14ac:dyDescent="0.25">
      <c r="A179" s="249"/>
      <c r="B179" s="264"/>
      <c r="C179" s="83"/>
      <c r="D179" s="44"/>
      <c r="E179" s="44" t="s">
        <v>227</v>
      </c>
      <c r="F179" s="43">
        <f t="shared" si="10"/>
        <v>163</v>
      </c>
      <c r="G179" s="45"/>
      <c r="H179" s="45">
        <f>[1]liv2!H179</f>
        <v>0</v>
      </c>
      <c r="I179" s="45">
        <f>[1]liv2!I179</f>
        <v>0</v>
      </c>
      <c r="J179" s="46"/>
      <c r="K179" s="47">
        <f>[1]liv2!P179</f>
        <v>0</v>
      </c>
      <c r="L179" s="48">
        <f>[1]liv2!M179</f>
        <v>0</v>
      </c>
      <c r="M179" s="56"/>
      <c r="N179" s="50">
        <f t="shared" si="7"/>
        <v>0</v>
      </c>
      <c r="O179" s="51">
        <f t="shared" si="8"/>
        <v>0</v>
      </c>
      <c r="P179" s="45">
        <f>[1]liv2!K179</f>
        <v>0</v>
      </c>
      <c r="Q179" s="47">
        <f>[1]liv2!M179</f>
        <v>0</v>
      </c>
      <c r="R179" s="52">
        <f>'[1]calcule L2'!U178</f>
        <v>0</v>
      </c>
      <c r="S179" s="53">
        <f t="shared" si="9"/>
        <v>0</v>
      </c>
    </row>
    <row r="180" spans="1:19" ht="15.75" x14ac:dyDescent="0.25">
      <c r="A180" s="249"/>
      <c r="B180" s="264"/>
      <c r="C180" s="83"/>
      <c r="D180" s="44"/>
      <c r="E180" s="44" t="s">
        <v>228</v>
      </c>
      <c r="F180" s="43">
        <f t="shared" si="10"/>
        <v>164</v>
      </c>
      <c r="G180" s="45"/>
      <c r="H180" s="45">
        <f>[1]liv2!H180</f>
        <v>0</v>
      </c>
      <c r="I180" s="45">
        <f>[1]liv2!I180</f>
        <v>0</v>
      </c>
      <c r="J180" s="46"/>
      <c r="K180" s="47">
        <f>[1]liv2!P180</f>
        <v>0</v>
      </c>
      <c r="L180" s="48">
        <f>[1]liv2!M180</f>
        <v>0</v>
      </c>
      <c r="M180" s="56"/>
      <c r="N180" s="50">
        <f t="shared" si="7"/>
        <v>0</v>
      </c>
      <c r="O180" s="51">
        <f t="shared" si="8"/>
        <v>0</v>
      </c>
      <c r="P180" s="45">
        <f>[1]liv2!K180</f>
        <v>0</v>
      </c>
      <c r="Q180" s="47">
        <f>[1]liv2!M180</f>
        <v>0</v>
      </c>
      <c r="R180" s="52">
        <f>'[1]calcule L2'!U179</f>
        <v>0</v>
      </c>
      <c r="S180" s="53">
        <f t="shared" si="9"/>
        <v>0</v>
      </c>
    </row>
    <row r="181" spans="1:19" ht="15.75" x14ac:dyDescent="0.25">
      <c r="A181" s="249"/>
      <c r="B181" s="264"/>
      <c r="C181" s="83"/>
      <c r="D181" s="44"/>
      <c r="E181" s="44" t="s">
        <v>229</v>
      </c>
      <c r="F181" s="43">
        <f t="shared" si="10"/>
        <v>165</v>
      </c>
      <c r="G181" s="45"/>
      <c r="H181" s="45">
        <f>[1]liv2!H181</f>
        <v>0</v>
      </c>
      <c r="I181" s="45">
        <f>[1]liv2!I181</f>
        <v>0</v>
      </c>
      <c r="J181" s="46"/>
      <c r="K181" s="47">
        <f>[1]liv2!P181</f>
        <v>0</v>
      </c>
      <c r="L181" s="48">
        <f>[1]liv2!M181</f>
        <v>0</v>
      </c>
      <c r="M181" s="56"/>
      <c r="N181" s="50">
        <f t="shared" si="7"/>
        <v>0</v>
      </c>
      <c r="O181" s="51">
        <f t="shared" si="8"/>
        <v>0</v>
      </c>
      <c r="P181" s="45">
        <f>[1]liv2!K181</f>
        <v>0</v>
      </c>
      <c r="Q181" s="47">
        <f>[1]liv2!M181</f>
        <v>0</v>
      </c>
      <c r="R181" s="52">
        <f>'[1]calcule L2'!U180</f>
        <v>0</v>
      </c>
      <c r="S181" s="53">
        <f t="shared" si="9"/>
        <v>0</v>
      </c>
    </row>
    <row r="182" spans="1:19" ht="15.75" x14ac:dyDescent="0.25">
      <c r="A182" s="249"/>
      <c r="B182" s="264"/>
      <c r="C182" s="83"/>
      <c r="D182" s="44"/>
      <c r="E182" s="44" t="s">
        <v>230</v>
      </c>
      <c r="F182" s="43">
        <f t="shared" si="10"/>
        <v>166</v>
      </c>
      <c r="G182" s="45"/>
      <c r="H182" s="45">
        <f>[1]liv2!H182</f>
        <v>0</v>
      </c>
      <c r="I182" s="45">
        <f>[1]liv2!I182</f>
        <v>0</v>
      </c>
      <c r="J182" s="46"/>
      <c r="K182" s="47">
        <f>[1]liv2!P182</f>
        <v>0</v>
      </c>
      <c r="L182" s="48">
        <f>[1]liv2!M182</f>
        <v>0</v>
      </c>
      <c r="M182" s="56"/>
      <c r="N182" s="50">
        <f t="shared" si="7"/>
        <v>0</v>
      </c>
      <c r="O182" s="51">
        <f t="shared" si="8"/>
        <v>0</v>
      </c>
      <c r="P182" s="45">
        <f>[1]liv2!K182</f>
        <v>0</v>
      </c>
      <c r="Q182" s="47">
        <f>[1]liv2!M182</f>
        <v>0</v>
      </c>
      <c r="R182" s="52">
        <f>'[1]calcule L2'!U181</f>
        <v>0</v>
      </c>
      <c r="S182" s="53">
        <f t="shared" si="9"/>
        <v>0</v>
      </c>
    </row>
    <row r="183" spans="1:19" ht="15.75" x14ac:dyDescent="0.25">
      <c r="A183" s="249"/>
      <c r="B183" s="264"/>
      <c r="C183" s="83"/>
      <c r="D183" s="44"/>
      <c r="E183" s="44" t="s">
        <v>231</v>
      </c>
      <c r="F183" s="43">
        <f t="shared" si="10"/>
        <v>167</v>
      </c>
      <c r="G183" s="45"/>
      <c r="H183" s="45">
        <f>[1]liv2!H183</f>
        <v>0</v>
      </c>
      <c r="I183" s="45">
        <f>[1]liv2!I183</f>
        <v>0</v>
      </c>
      <c r="J183" s="46"/>
      <c r="K183" s="47">
        <f>[1]liv2!P183</f>
        <v>0</v>
      </c>
      <c r="L183" s="48">
        <f>[1]liv2!M183</f>
        <v>0</v>
      </c>
      <c r="M183" s="56"/>
      <c r="N183" s="50">
        <f t="shared" si="7"/>
        <v>0</v>
      </c>
      <c r="O183" s="51">
        <f t="shared" si="8"/>
        <v>0</v>
      </c>
      <c r="P183" s="45">
        <f>[1]liv2!K183</f>
        <v>0</v>
      </c>
      <c r="Q183" s="47">
        <f>[1]liv2!M183</f>
        <v>0</v>
      </c>
      <c r="R183" s="52">
        <f>'[1]calcule L2'!U182</f>
        <v>0</v>
      </c>
      <c r="S183" s="53">
        <f t="shared" si="9"/>
        <v>0</v>
      </c>
    </row>
    <row r="184" spans="1:19" ht="15.75" x14ac:dyDescent="0.25">
      <c r="A184" s="249"/>
      <c r="B184" s="83">
        <v>10</v>
      </c>
      <c r="C184" s="83"/>
      <c r="D184" s="262" t="s">
        <v>232</v>
      </c>
      <c r="E184" s="262"/>
      <c r="F184" s="43">
        <f t="shared" si="10"/>
        <v>168</v>
      </c>
      <c r="G184" s="45"/>
      <c r="H184" s="45">
        <f>[1]liv2!H184</f>
        <v>0</v>
      </c>
      <c r="I184" s="45">
        <f>[1]liv2!I184</f>
        <v>0</v>
      </c>
      <c r="J184" s="46"/>
      <c r="K184" s="47">
        <f>[1]liv2!P184</f>
        <v>0</v>
      </c>
      <c r="L184" s="48">
        <f>[1]liv2!M184</f>
        <v>0</v>
      </c>
      <c r="M184" s="56"/>
      <c r="N184" s="50">
        <f t="shared" si="7"/>
        <v>0</v>
      </c>
      <c r="O184" s="51">
        <f t="shared" si="8"/>
        <v>0</v>
      </c>
      <c r="P184" s="45">
        <f>[1]liv2!K184</f>
        <v>0</v>
      </c>
      <c r="Q184" s="47">
        <f>[1]liv2!M184</f>
        <v>0</v>
      </c>
      <c r="R184" s="52">
        <f>'[1]calcule L2'!U183</f>
        <v>0</v>
      </c>
      <c r="S184" s="53">
        <f t="shared" si="9"/>
        <v>0</v>
      </c>
    </row>
    <row r="185" spans="1:19" ht="15.75" x14ac:dyDescent="0.25">
      <c r="A185" s="249"/>
      <c r="B185" s="83">
        <v>11</v>
      </c>
      <c r="C185" s="83"/>
      <c r="D185" s="252" t="s">
        <v>233</v>
      </c>
      <c r="E185" s="252"/>
      <c r="F185" s="43">
        <f t="shared" si="10"/>
        <v>169</v>
      </c>
      <c r="G185" s="45"/>
      <c r="H185" s="45">
        <f>[1]liv2!H185</f>
        <v>0</v>
      </c>
      <c r="I185" s="45">
        <f>[1]liv2!I185</f>
        <v>0</v>
      </c>
      <c r="J185" s="46"/>
      <c r="K185" s="47">
        <f>[1]liv2!P185</f>
        <v>0</v>
      </c>
      <c r="L185" s="48">
        <f>[1]liv2!M185</f>
        <v>0</v>
      </c>
      <c r="M185" s="56"/>
      <c r="N185" s="50">
        <f t="shared" si="7"/>
        <v>0</v>
      </c>
      <c r="O185" s="51">
        <f t="shared" si="8"/>
        <v>0</v>
      </c>
      <c r="P185" s="45">
        <f>[1]liv2!K185</f>
        <v>0</v>
      </c>
      <c r="Q185" s="47">
        <f>[1]liv2!M185</f>
        <v>0</v>
      </c>
      <c r="R185" s="52">
        <f>'[1]calcule L2'!U184</f>
        <v>0</v>
      </c>
      <c r="S185" s="53">
        <f t="shared" si="9"/>
        <v>0</v>
      </c>
    </row>
    <row r="186" spans="1:19" ht="15.75" x14ac:dyDescent="0.25">
      <c r="A186" s="249"/>
      <c r="B186" s="83"/>
      <c r="C186" s="83"/>
      <c r="D186" s="43"/>
      <c r="E186" s="80" t="s">
        <v>234</v>
      </c>
      <c r="F186" s="43">
        <f t="shared" si="10"/>
        <v>170</v>
      </c>
      <c r="G186" s="45"/>
      <c r="H186" s="45">
        <f>[1]liv2!H186</f>
        <v>0</v>
      </c>
      <c r="I186" s="45">
        <f>[1]liv2!I186</f>
        <v>0</v>
      </c>
      <c r="J186" s="46"/>
      <c r="K186" s="47">
        <f>[1]liv2!P186</f>
        <v>0</v>
      </c>
      <c r="L186" s="48">
        <f>[1]liv2!M186</f>
        <v>0</v>
      </c>
      <c r="M186" s="56"/>
      <c r="N186" s="50">
        <f t="shared" si="7"/>
        <v>0</v>
      </c>
      <c r="O186" s="51">
        <f t="shared" si="8"/>
        <v>0</v>
      </c>
      <c r="P186" s="45">
        <f>[1]liv2!K186</f>
        <v>0</v>
      </c>
      <c r="Q186" s="47">
        <f>[1]liv2!M186</f>
        <v>0</v>
      </c>
      <c r="R186" s="52">
        <f>'[1]calcule L2'!U185</f>
        <v>0</v>
      </c>
      <c r="S186" s="53">
        <f t="shared" si="9"/>
        <v>0</v>
      </c>
    </row>
    <row r="187" spans="1:19" ht="16.5" thickBot="1" x14ac:dyDescent="0.3">
      <c r="A187" s="250"/>
      <c r="B187" s="84"/>
      <c r="C187" s="84"/>
      <c r="D187" s="60"/>
      <c r="E187" s="85" t="s">
        <v>235</v>
      </c>
      <c r="F187" s="60">
        <f t="shared" si="10"/>
        <v>171</v>
      </c>
      <c r="G187" s="61"/>
      <c r="H187" s="61">
        <f>[1]liv2!H187</f>
        <v>0</v>
      </c>
      <c r="I187" s="61">
        <f>[1]liv2!I187</f>
        <v>0</v>
      </c>
      <c r="J187" s="62"/>
      <c r="K187" s="63">
        <f>[1]liv2!P187</f>
        <v>0</v>
      </c>
      <c r="L187" s="64">
        <f>[1]liv2!M187</f>
        <v>0</v>
      </c>
      <c r="M187" s="86"/>
      <c r="N187" s="66">
        <f t="shared" si="7"/>
        <v>0</v>
      </c>
      <c r="O187" s="67">
        <f t="shared" si="8"/>
        <v>0</v>
      </c>
      <c r="P187" s="61">
        <f>[1]liv2!K187</f>
        <v>0</v>
      </c>
      <c r="Q187" s="63">
        <f>[1]liv2!M187</f>
        <v>0</v>
      </c>
      <c r="R187" s="68">
        <f>'[1]calcule L2'!U186</f>
        <v>0</v>
      </c>
      <c r="S187" s="69">
        <f t="shared" si="9"/>
        <v>0</v>
      </c>
    </row>
  </sheetData>
  <mergeCells count="153">
    <mergeCell ref="O8:O11"/>
    <mergeCell ref="D150:E150"/>
    <mergeCell ref="D153:E153"/>
    <mergeCell ref="D154:E154"/>
    <mergeCell ref="A155:A187"/>
    <mergeCell ref="D155:E155"/>
    <mergeCell ref="D158:E158"/>
    <mergeCell ref="D160:E160"/>
    <mergeCell ref="D164:E164"/>
    <mergeCell ref="D165:E165"/>
    <mergeCell ref="D166:E166"/>
    <mergeCell ref="D177:E177"/>
    <mergeCell ref="D178:E178"/>
    <mergeCell ref="B179:B183"/>
    <mergeCell ref="D184:E184"/>
    <mergeCell ref="D185:E185"/>
    <mergeCell ref="D167:E167"/>
    <mergeCell ref="D168:E168"/>
    <mergeCell ref="D169:E169"/>
    <mergeCell ref="B170:B176"/>
    <mergeCell ref="D170:E170"/>
    <mergeCell ref="D171:E171"/>
    <mergeCell ref="D172:E172"/>
    <mergeCell ref="C173:C176"/>
    <mergeCell ref="D173:D176"/>
    <mergeCell ref="B143:B149"/>
    <mergeCell ref="D143:E143"/>
    <mergeCell ref="C144:C145"/>
    <mergeCell ref="D146:E146"/>
    <mergeCell ref="C147:C148"/>
    <mergeCell ref="D149:E149"/>
    <mergeCell ref="D131:E131"/>
    <mergeCell ref="D132:E132"/>
    <mergeCell ref="D133:E133"/>
    <mergeCell ref="C134:C141"/>
    <mergeCell ref="D139:D141"/>
    <mergeCell ref="D142:E142"/>
    <mergeCell ref="C125:E125"/>
    <mergeCell ref="D126:E126"/>
    <mergeCell ref="D127:E127"/>
    <mergeCell ref="D128:E128"/>
    <mergeCell ref="D129:E129"/>
    <mergeCell ref="D130:E130"/>
    <mergeCell ref="C116:C123"/>
    <mergeCell ref="D116:E116"/>
    <mergeCell ref="D119:E119"/>
    <mergeCell ref="D122:E122"/>
    <mergeCell ref="D123:E123"/>
    <mergeCell ref="D124:E124"/>
    <mergeCell ref="D111:E111"/>
    <mergeCell ref="C112:C114"/>
    <mergeCell ref="D112:E112"/>
    <mergeCell ref="D113:E113"/>
    <mergeCell ref="D114:E114"/>
    <mergeCell ref="D115:E115"/>
    <mergeCell ref="D103:E103"/>
    <mergeCell ref="C104:C110"/>
    <mergeCell ref="D104:E104"/>
    <mergeCell ref="D105:D106"/>
    <mergeCell ref="D107:E107"/>
    <mergeCell ref="D108:E108"/>
    <mergeCell ref="D109:E109"/>
    <mergeCell ref="D110:E110"/>
    <mergeCell ref="C97:E97"/>
    <mergeCell ref="D98:E98"/>
    <mergeCell ref="D99:E99"/>
    <mergeCell ref="D100:E100"/>
    <mergeCell ref="C101:C102"/>
    <mergeCell ref="D101:E101"/>
    <mergeCell ref="D102:E102"/>
    <mergeCell ref="D91:E91"/>
    <mergeCell ref="D92:E92"/>
    <mergeCell ref="D93:E93"/>
    <mergeCell ref="D94:E94"/>
    <mergeCell ref="D95:E95"/>
    <mergeCell ref="D96:E96"/>
    <mergeCell ref="D79:E79"/>
    <mergeCell ref="D80:E80"/>
    <mergeCell ref="C81:C88"/>
    <mergeCell ref="D89:E89"/>
    <mergeCell ref="C90:E90"/>
    <mergeCell ref="D68:E68"/>
    <mergeCell ref="C69:C72"/>
    <mergeCell ref="D73:E73"/>
    <mergeCell ref="D74:E74"/>
    <mergeCell ref="C75:C77"/>
    <mergeCell ref="D75:E75"/>
    <mergeCell ref="D76:E76"/>
    <mergeCell ref="D77:E77"/>
    <mergeCell ref="B40:E40"/>
    <mergeCell ref="A41:A149"/>
    <mergeCell ref="C41:E41"/>
    <mergeCell ref="B42:B141"/>
    <mergeCell ref="C42:E42"/>
    <mergeCell ref="D43:E43"/>
    <mergeCell ref="D44:E44"/>
    <mergeCell ref="D45:E45"/>
    <mergeCell ref="C46:C47"/>
    <mergeCell ref="D48:E48"/>
    <mergeCell ref="D56:E56"/>
    <mergeCell ref="D57:E57"/>
    <mergeCell ref="D58:E58"/>
    <mergeCell ref="D59:E59"/>
    <mergeCell ref="D61:E61"/>
    <mergeCell ref="C62:C67"/>
    <mergeCell ref="D65:D67"/>
    <mergeCell ref="D49:E49"/>
    <mergeCell ref="D50:E50"/>
    <mergeCell ref="D51:E51"/>
    <mergeCell ref="D52:E52"/>
    <mergeCell ref="D53:E53"/>
    <mergeCell ref="C54:C55"/>
    <mergeCell ref="D78:E78"/>
    <mergeCell ref="A14:A39"/>
    <mergeCell ref="D14:E14"/>
    <mergeCell ref="B15:B33"/>
    <mergeCell ref="D15:E15"/>
    <mergeCell ref="C16:C19"/>
    <mergeCell ref="D20:E20"/>
    <mergeCell ref="D21:E21"/>
    <mergeCell ref="C22:C23"/>
    <mergeCell ref="D24:E24"/>
    <mergeCell ref="D25:E25"/>
    <mergeCell ref="D26:E26"/>
    <mergeCell ref="C27:C33"/>
    <mergeCell ref="D34:E34"/>
    <mergeCell ref="B35:B39"/>
    <mergeCell ref="D35:E35"/>
    <mergeCell ref="D36:E36"/>
    <mergeCell ref="D37:E37"/>
    <mergeCell ref="D38:E38"/>
    <mergeCell ref="D39:E39"/>
    <mergeCell ref="O1:S1"/>
    <mergeCell ref="O2:S2"/>
    <mergeCell ref="O3:S3"/>
    <mergeCell ref="P8:S9"/>
    <mergeCell ref="G9:I9"/>
    <mergeCell ref="J9:L9"/>
    <mergeCell ref="B12:C12"/>
    <mergeCell ref="D12:E12"/>
    <mergeCell ref="D13:E13"/>
    <mergeCell ref="A5:S5"/>
    <mergeCell ref="A6:S6"/>
    <mergeCell ref="A8:C10"/>
    <mergeCell ref="D8:E10"/>
    <mergeCell ref="F8:F10"/>
    <mergeCell ref="G8:I8"/>
    <mergeCell ref="J8:L8"/>
    <mergeCell ref="M8:M10"/>
    <mergeCell ref="A1:E1"/>
    <mergeCell ref="R7:S7"/>
    <mergeCell ref="I10:I11"/>
    <mergeCell ref="N8:N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workbookViewId="0">
      <selection sqref="A1:E1"/>
    </sheetView>
  </sheetViews>
  <sheetFormatPr defaultColWidth="11.85546875" defaultRowHeight="15.75" x14ac:dyDescent="0.25"/>
  <cols>
    <col min="1" max="1" width="4.140625" style="88" customWidth="1"/>
    <col min="2" max="2" width="3.85546875" style="88" customWidth="1"/>
    <col min="3" max="3" width="5.7109375" style="88" customWidth="1"/>
    <col min="4" max="4" width="4.85546875" style="2" customWidth="1"/>
    <col min="5" max="5" width="67.28515625" style="90" customWidth="1"/>
    <col min="6" max="6" width="11" style="88" customWidth="1"/>
    <col min="7" max="7" width="11" style="106" customWidth="1"/>
    <col min="8" max="8" width="14.42578125" style="106" customWidth="1"/>
    <col min="9" max="10" width="11" style="106" hidden="1" customWidth="1"/>
    <col min="11" max="11" width="9" style="106" customWidth="1"/>
    <col min="12" max="12" width="11" style="88" customWidth="1"/>
    <col min="13" max="13" width="10.28515625" style="88" customWidth="1"/>
    <col min="14" max="14" width="9.28515625" style="217" customWidth="1"/>
    <col min="15" max="15" width="9.28515625" style="88" customWidth="1"/>
    <col min="16" max="19" width="11" style="88" customWidth="1"/>
    <col min="20" max="256" width="11.85546875" style="88"/>
    <col min="257" max="257" width="4.140625" style="88" customWidth="1"/>
    <col min="258" max="258" width="3.85546875" style="88" customWidth="1"/>
    <col min="259" max="259" width="5.7109375" style="88" customWidth="1"/>
    <col min="260" max="260" width="4.85546875" style="88" customWidth="1"/>
    <col min="261" max="261" width="67.28515625" style="88" customWidth="1"/>
    <col min="262" max="264" width="11" style="88" customWidth="1"/>
    <col min="265" max="266" width="0" style="88" hidden="1" customWidth="1"/>
    <col min="267" max="267" width="9" style="88" customWidth="1"/>
    <col min="268" max="268" width="11" style="88" customWidth="1"/>
    <col min="269" max="269" width="10.28515625" style="88" customWidth="1"/>
    <col min="270" max="271" width="9.28515625" style="88" customWidth="1"/>
    <col min="272" max="275" width="11" style="88" customWidth="1"/>
    <col min="276" max="512" width="11.85546875" style="88"/>
    <col min="513" max="513" width="4.140625" style="88" customWidth="1"/>
    <col min="514" max="514" width="3.85546875" style="88" customWidth="1"/>
    <col min="515" max="515" width="5.7109375" style="88" customWidth="1"/>
    <col min="516" max="516" width="4.85546875" style="88" customWidth="1"/>
    <col min="517" max="517" width="67.28515625" style="88" customWidth="1"/>
    <col min="518" max="520" width="11" style="88" customWidth="1"/>
    <col min="521" max="522" width="0" style="88" hidden="1" customWidth="1"/>
    <col min="523" max="523" width="9" style="88" customWidth="1"/>
    <col min="524" max="524" width="11" style="88" customWidth="1"/>
    <col min="525" max="525" width="10.28515625" style="88" customWidth="1"/>
    <col min="526" max="527" width="9.28515625" style="88" customWidth="1"/>
    <col min="528" max="531" width="11" style="88" customWidth="1"/>
    <col min="532" max="768" width="11.85546875" style="88"/>
    <col min="769" max="769" width="4.140625" style="88" customWidth="1"/>
    <col min="770" max="770" width="3.85546875" style="88" customWidth="1"/>
    <col min="771" max="771" width="5.7109375" style="88" customWidth="1"/>
    <col min="772" max="772" width="4.85546875" style="88" customWidth="1"/>
    <col min="773" max="773" width="67.28515625" style="88" customWidth="1"/>
    <col min="774" max="776" width="11" style="88" customWidth="1"/>
    <col min="777" max="778" width="0" style="88" hidden="1" customWidth="1"/>
    <col min="779" max="779" width="9" style="88" customWidth="1"/>
    <col min="780" max="780" width="11" style="88" customWidth="1"/>
    <col min="781" max="781" width="10.28515625" style="88" customWidth="1"/>
    <col min="782" max="783" width="9.28515625" style="88" customWidth="1"/>
    <col min="784" max="787" width="11" style="88" customWidth="1"/>
    <col min="788" max="1024" width="11.85546875" style="88"/>
    <col min="1025" max="1025" width="4.140625" style="88" customWidth="1"/>
    <col min="1026" max="1026" width="3.85546875" style="88" customWidth="1"/>
    <col min="1027" max="1027" width="5.7109375" style="88" customWidth="1"/>
    <col min="1028" max="1028" width="4.85546875" style="88" customWidth="1"/>
    <col min="1029" max="1029" width="67.28515625" style="88" customWidth="1"/>
    <col min="1030" max="1032" width="11" style="88" customWidth="1"/>
    <col min="1033" max="1034" width="0" style="88" hidden="1" customWidth="1"/>
    <col min="1035" max="1035" width="9" style="88" customWidth="1"/>
    <col min="1036" max="1036" width="11" style="88" customWidth="1"/>
    <col min="1037" max="1037" width="10.28515625" style="88" customWidth="1"/>
    <col min="1038" max="1039" width="9.28515625" style="88" customWidth="1"/>
    <col min="1040" max="1043" width="11" style="88" customWidth="1"/>
    <col min="1044" max="1280" width="11.85546875" style="88"/>
    <col min="1281" max="1281" width="4.140625" style="88" customWidth="1"/>
    <col min="1282" max="1282" width="3.85546875" style="88" customWidth="1"/>
    <col min="1283" max="1283" width="5.7109375" style="88" customWidth="1"/>
    <col min="1284" max="1284" width="4.85546875" style="88" customWidth="1"/>
    <col min="1285" max="1285" width="67.28515625" style="88" customWidth="1"/>
    <col min="1286" max="1288" width="11" style="88" customWidth="1"/>
    <col min="1289" max="1290" width="0" style="88" hidden="1" customWidth="1"/>
    <col min="1291" max="1291" width="9" style="88" customWidth="1"/>
    <col min="1292" max="1292" width="11" style="88" customWidth="1"/>
    <col min="1293" max="1293" width="10.28515625" style="88" customWidth="1"/>
    <col min="1294" max="1295" width="9.28515625" style="88" customWidth="1"/>
    <col min="1296" max="1299" width="11" style="88" customWidth="1"/>
    <col min="1300" max="1536" width="11.85546875" style="88"/>
    <col min="1537" max="1537" width="4.140625" style="88" customWidth="1"/>
    <col min="1538" max="1538" width="3.85546875" style="88" customWidth="1"/>
    <col min="1539" max="1539" width="5.7109375" style="88" customWidth="1"/>
    <col min="1540" max="1540" width="4.85546875" style="88" customWidth="1"/>
    <col min="1541" max="1541" width="67.28515625" style="88" customWidth="1"/>
    <col min="1542" max="1544" width="11" style="88" customWidth="1"/>
    <col min="1545" max="1546" width="0" style="88" hidden="1" customWidth="1"/>
    <col min="1547" max="1547" width="9" style="88" customWidth="1"/>
    <col min="1548" max="1548" width="11" style="88" customWidth="1"/>
    <col min="1549" max="1549" width="10.28515625" style="88" customWidth="1"/>
    <col min="1550" max="1551" width="9.28515625" style="88" customWidth="1"/>
    <col min="1552" max="1555" width="11" style="88" customWidth="1"/>
    <col min="1556" max="1792" width="11.85546875" style="88"/>
    <col min="1793" max="1793" width="4.140625" style="88" customWidth="1"/>
    <col min="1794" max="1794" width="3.85546875" style="88" customWidth="1"/>
    <col min="1795" max="1795" width="5.7109375" style="88" customWidth="1"/>
    <col min="1796" max="1796" width="4.85546875" style="88" customWidth="1"/>
    <col min="1797" max="1797" width="67.28515625" style="88" customWidth="1"/>
    <col min="1798" max="1800" width="11" style="88" customWidth="1"/>
    <col min="1801" max="1802" width="0" style="88" hidden="1" customWidth="1"/>
    <col min="1803" max="1803" width="9" style="88" customWidth="1"/>
    <col min="1804" max="1804" width="11" style="88" customWidth="1"/>
    <col min="1805" max="1805" width="10.28515625" style="88" customWidth="1"/>
    <col min="1806" max="1807" width="9.28515625" style="88" customWidth="1"/>
    <col min="1808" max="1811" width="11" style="88" customWidth="1"/>
    <col min="1812" max="2048" width="11.85546875" style="88"/>
    <col min="2049" max="2049" width="4.140625" style="88" customWidth="1"/>
    <col min="2050" max="2050" width="3.85546875" style="88" customWidth="1"/>
    <col min="2051" max="2051" width="5.7109375" style="88" customWidth="1"/>
    <col min="2052" max="2052" width="4.85546875" style="88" customWidth="1"/>
    <col min="2053" max="2053" width="67.28515625" style="88" customWidth="1"/>
    <col min="2054" max="2056" width="11" style="88" customWidth="1"/>
    <col min="2057" max="2058" width="0" style="88" hidden="1" customWidth="1"/>
    <col min="2059" max="2059" width="9" style="88" customWidth="1"/>
    <col min="2060" max="2060" width="11" style="88" customWidth="1"/>
    <col min="2061" max="2061" width="10.28515625" style="88" customWidth="1"/>
    <col min="2062" max="2063" width="9.28515625" style="88" customWidth="1"/>
    <col min="2064" max="2067" width="11" style="88" customWidth="1"/>
    <col min="2068" max="2304" width="11.85546875" style="88"/>
    <col min="2305" max="2305" width="4.140625" style="88" customWidth="1"/>
    <col min="2306" max="2306" width="3.85546875" style="88" customWidth="1"/>
    <col min="2307" max="2307" width="5.7109375" style="88" customWidth="1"/>
    <col min="2308" max="2308" width="4.85546875" style="88" customWidth="1"/>
    <col min="2309" max="2309" width="67.28515625" style="88" customWidth="1"/>
    <col min="2310" max="2312" width="11" style="88" customWidth="1"/>
    <col min="2313" max="2314" width="0" style="88" hidden="1" customWidth="1"/>
    <col min="2315" max="2315" width="9" style="88" customWidth="1"/>
    <col min="2316" max="2316" width="11" style="88" customWidth="1"/>
    <col min="2317" max="2317" width="10.28515625" style="88" customWidth="1"/>
    <col min="2318" max="2319" width="9.28515625" style="88" customWidth="1"/>
    <col min="2320" max="2323" width="11" style="88" customWidth="1"/>
    <col min="2324" max="2560" width="11.85546875" style="88"/>
    <col min="2561" max="2561" width="4.140625" style="88" customWidth="1"/>
    <col min="2562" max="2562" width="3.85546875" style="88" customWidth="1"/>
    <col min="2563" max="2563" width="5.7109375" style="88" customWidth="1"/>
    <col min="2564" max="2564" width="4.85546875" style="88" customWidth="1"/>
    <col min="2565" max="2565" width="67.28515625" style="88" customWidth="1"/>
    <col min="2566" max="2568" width="11" style="88" customWidth="1"/>
    <col min="2569" max="2570" width="0" style="88" hidden="1" customWidth="1"/>
    <col min="2571" max="2571" width="9" style="88" customWidth="1"/>
    <col min="2572" max="2572" width="11" style="88" customWidth="1"/>
    <col min="2573" max="2573" width="10.28515625" style="88" customWidth="1"/>
    <col min="2574" max="2575" width="9.28515625" style="88" customWidth="1"/>
    <col min="2576" max="2579" width="11" style="88" customWidth="1"/>
    <col min="2580" max="2816" width="11.85546875" style="88"/>
    <col min="2817" max="2817" width="4.140625" style="88" customWidth="1"/>
    <col min="2818" max="2818" width="3.85546875" style="88" customWidth="1"/>
    <col min="2819" max="2819" width="5.7109375" style="88" customWidth="1"/>
    <col min="2820" max="2820" width="4.85546875" style="88" customWidth="1"/>
    <col min="2821" max="2821" width="67.28515625" style="88" customWidth="1"/>
    <col min="2822" max="2824" width="11" style="88" customWidth="1"/>
    <col min="2825" max="2826" width="0" style="88" hidden="1" customWidth="1"/>
    <col min="2827" max="2827" width="9" style="88" customWidth="1"/>
    <col min="2828" max="2828" width="11" style="88" customWidth="1"/>
    <col min="2829" max="2829" width="10.28515625" style="88" customWidth="1"/>
    <col min="2830" max="2831" width="9.28515625" style="88" customWidth="1"/>
    <col min="2832" max="2835" width="11" style="88" customWidth="1"/>
    <col min="2836" max="3072" width="11.85546875" style="88"/>
    <col min="3073" max="3073" width="4.140625" style="88" customWidth="1"/>
    <col min="3074" max="3074" width="3.85546875" style="88" customWidth="1"/>
    <col min="3075" max="3075" width="5.7109375" style="88" customWidth="1"/>
    <col min="3076" max="3076" width="4.85546875" style="88" customWidth="1"/>
    <col min="3077" max="3077" width="67.28515625" style="88" customWidth="1"/>
    <col min="3078" max="3080" width="11" style="88" customWidth="1"/>
    <col min="3081" max="3082" width="0" style="88" hidden="1" customWidth="1"/>
    <col min="3083" max="3083" width="9" style="88" customWidth="1"/>
    <col min="3084" max="3084" width="11" style="88" customWidth="1"/>
    <col min="3085" max="3085" width="10.28515625" style="88" customWidth="1"/>
    <col min="3086" max="3087" width="9.28515625" style="88" customWidth="1"/>
    <col min="3088" max="3091" width="11" style="88" customWidth="1"/>
    <col min="3092" max="3328" width="11.85546875" style="88"/>
    <col min="3329" max="3329" width="4.140625" style="88" customWidth="1"/>
    <col min="3330" max="3330" width="3.85546875" style="88" customWidth="1"/>
    <col min="3331" max="3331" width="5.7109375" style="88" customWidth="1"/>
    <col min="3332" max="3332" width="4.85546875" style="88" customWidth="1"/>
    <col min="3333" max="3333" width="67.28515625" style="88" customWidth="1"/>
    <col min="3334" max="3336" width="11" style="88" customWidth="1"/>
    <col min="3337" max="3338" width="0" style="88" hidden="1" customWidth="1"/>
    <col min="3339" max="3339" width="9" style="88" customWidth="1"/>
    <col min="3340" max="3340" width="11" style="88" customWidth="1"/>
    <col min="3341" max="3341" width="10.28515625" style="88" customWidth="1"/>
    <col min="3342" max="3343" width="9.28515625" style="88" customWidth="1"/>
    <col min="3344" max="3347" width="11" style="88" customWidth="1"/>
    <col min="3348" max="3584" width="11.85546875" style="88"/>
    <col min="3585" max="3585" width="4.140625" style="88" customWidth="1"/>
    <col min="3586" max="3586" width="3.85546875" style="88" customWidth="1"/>
    <col min="3587" max="3587" width="5.7109375" style="88" customWidth="1"/>
    <col min="3588" max="3588" width="4.85546875" style="88" customWidth="1"/>
    <col min="3589" max="3589" width="67.28515625" style="88" customWidth="1"/>
    <col min="3590" max="3592" width="11" style="88" customWidth="1"/>
    <col min="3593" max="3594" width="0" style="88" hidden="1" customWidth="1"/>
    <col min="3595" max="3595" width="9" style="88" customWidth="1"/>
    <col min="3596" max="3596" width="11" style="88" customWidth="1"/>
    <col min="3597" max="3597" width="10.28515625" style="88" customWidth="1"/>
    <col min="3598" max="3599" width="9.28515625" style="88" customWidth="1"/>
    <col min="3600" max="3603" width="11" style="88" customWidth="1"/>
    <col min="3604" max="3840" width="11.85546875" style="88"/>
    <col min="3841" max="3841" width="4.140625" style="88" customWidth="1"/>
    <col min="3842" max="3842" width="3.85546875" style="88" customWidth="1"/>
    <col min="3843" max="3843" width="5.7109375" style="88" customWidth="1"/>
    <col min="3844" max="3844" width="4.85546875" style="88" customWidth="1"/>
    <col min="3845" max="3845" width="67.28515625" style="88" customWidth="1"/>
    <col min="3846" max="3848" width="11" style="88" customWidth="1"/>
    <col min="3849" max="3850" width="0" style="88" hidden="1" customWidth="1"/>
    <col min="3851" max="3851" width="9" style="88" customWidth="1"/>
    <col min="3852" max="3852" width="11" style="88" customWidth="1"/>
    <col min="3853" max="3853" width="10.28515625" style="88" customWidth="1"/>
    <col min="3854" max="3855" width="9.28515625" style="88" customWidth="1"/>
    <col min="3856" max="3859" width="11" style="88" customWidth="1"/>
    <col min="3860" max="4096" width="11.85546875" style="88"/>
    <col min="4097" max="4097" width="4.140625" style="88" customWidth="1"/>
    <col min="4098" max="4098" width="3.85546875" style="88" customWidth="1"/>
    <col min="4099" max="4099" width="5.7109375" style="88" customWidth="1"/>
    <col min="4100" max="4100" width="4.85546875" style="88" customWidth="1"/>
    <col min="4101" max="4101" width="67.28515625" style="88" customWidth="1"/>
    <col min="4102" max="4104" width="11" style="88" customWidth="1"/>
    <col min="4105" max="4106" width="0" style="88" hidden="1" customWidth="1"/>
    <col min="4107" max="4107" width="9" style="88" customWidth="1"/>
    <col min="4108" max="4108" width="11" style="88" customWidth="1"/>
    <col min="4109" max="4109" width="10.28515625" style="88" customWidth="1"/>
    <col min="4110" max="4111" width="9.28515625" style="88" customWidth="1"/>
    <col min="4112" max="4115" width="11" style="88" customWidth="1"/>
    <col min="4116" max="4352" width="11.85546875" style="88"/>
    <col min="4353" max="4353" width="4.140625" style="88" customWidth="1"/>
    <col min="4354" max="4354" width="3.85546875" style="88" customWidth="1"/>
    <col min="4355" max="4355" width="5.7109375" style="88" customWidth="1"/>
    <col min="4356" max="4356" width="4.85546875" style="88" customWidth="1"/>
    <col min="4357" max="4357" width="67.28515625" style="88" customWidth="1"/>
    <col min="4358" max="4360" width="11" style="88" customWidth="1"/>
    <col min="4361" max="4362" width="0" style="88" hidden="1" customWidth="1"/>
    <col min="4363" max="4363" width="9" style="88" customWidth="1"/>
    <col min="4364" max="4364" width="11" style="88" customWidth="1"/>
    <col min="4365" max="4365" width="10.28515625" style="88" customWidth="1"/>
    <col min="4366" max="4367" width="9.28515625" style="88" customWidth="1"/>
    <col min="4368" max="4371" width="11" style="88" customWidth="1"/>
    <col min="4372" max="4608" width="11.85546875" style="88"/>
    <col min="4609" max="4609" width="4.140625" style="88" customWidth="1"/>
    <col min="4610" max="4610" width="3.85546875" style="88" customWidth="1"/>
    <col min="4611" max="4611" width="5.7109375" style="88" customWidth="1"/>
    <col min="4612" max="4612" width="4.85546875" style="88" customWidth="1"/>
    <col min="4613" max="4613" width="67.28515625" style="88" customWidth="1"/>
    <col min="4614" max="4616" width="11" style="88" customWidth="1"/>
    <col min="4617" max="4618" width="0" style="88" hidden="1" customWidth="1"/>
    <col min="4619" max="4619" width="9" style="88" customWidth="1"/>
    <col min="4620" max="4620" width="11" style="88" customWidth="1"/>
    <col min="4621" max="4621" width="10.28515625" style="88" customWidth="1"/>
    <col min="4622" max="4623" width="9.28515625" style="88" customWidth="1"/>
    <col min="4624" max="4627" width="11" style="88" customWidth="1"/>
    <col min="4628" max="4864" width="11.85546875" style="88"/>
    <col min="4865" max="4865" width="4.140625" style="88" customWidth="1"/>
    <col min="4866" max="4866" width="3.85546875" style="88" customWidth="1"/>
    <col min="4867" max="4867" width="5.7109375" style="88" customWidth="1"/>
    <col min="4868" max="4868" width="4.85546875" style="88" customWidth="1"/>
    <col min="4869" max="4869" width="67.28515625" style="88" customWidth="1"/>
    <col min="4870" max="4872" width="11" style="88" customWidth="1"/>
    <col min="4873" max="4874" width="0" style="88" hidden="1" customWidth="1"/>
    <col min="4875" max="4875" width="9" style="88" customWidth="1"/>
    <col min="4876" max="4876" width="11" style="88" customWidth="1"/>
    <col min="4877" max="4877" width="10.28515625" style="88" customWidth="1"/>
    <col min="4878" max="4879" width="9.28515625" style="88" customWidth="1"/>
    <col min="4880" max="4883" width="11" style="88" customWidth="1"/>
    <col min="4884" max="5120" width="11.85546875" style="88"/>
    <col min="5121" max="5121" width="4.140625" style="88" customWidth="1"/>
    <col min="5122" max="5122" width="3.85546875" style="88" customWidth="1"/>
    <col min="5123" max="5123" width="5.7109375" style="88" customWidth="1"/>
    <col min="5124" max="5124" width="4.85546875" style="88" customWidth="1"/>
    <col min="5125" max="5125" width="67.28515625" style="88" customWidth="1"/>
    <col min="5126" max="5128" width="11" style="88" customWidth="1"/>
    <col min="5129" max="5130" width="0" style="88" hidden="1" customWidth="1"/>
    <col min="5131" max="5131" width="9" style="88" customWidth="1"/>
    <col min="5132" max="5132" width="11" style="88" customWidth="1"/>
    <col min="5133" max="5133" width="10.28515625" style="88" customWidth="1"/>
    <col min="5134" max="5135" width="9.28515625" style="88" customWidth="1"/>
    <col min="5136" max="5139" width="11" style="88" customWidth="1"/>
    <col min="5140" max="5376" width="11.85546875" style="88"/>
    <col min="5377" max="5377" width="4.140625" style="88" customWidth="1"/>
    <col min="5378" max="5378" width="3.85546875" style="88" customWidth="1"/>
    <col min="5379" max="5379" width="5.7109375" style="88" customWidth="1"/>
    <col min="5380" max="5380" width="4.85546875" style="88" customWidth="1"/>
    <col min="5381" max="5381" width="67.28515625" style="88" customWidth="1"/>
    <col min="5382" max="5384" width="11" style="88" customWidth="1"/>
    <col min="5385" max="5386" width="0" style="88" hidden="1" customWidth="1"/>
    <col min="5387" max="5387" width="9" style="88" customWidth="1"/>
    <col min="5388" max="5388" width="11" style="88" customWidth="1"/>
    <col min="5389" max="5389" width="10.28515625" style="88" customWidth="1"/>
    <col min="5390" max="5391" width="9.28515625" style="88" customWidth="1"/>
    <col min="5392" max="5395" width="11" style="88" customWidth="1"/>
    <col min="5396" max="5632" width="11.85546875" style="88"/>
    <col min="5633" max="5633" width="4.140625" style="88" customWidth="1"/>
    <col min="5634" max="5634" width="3.85546875" style="88" customWidth="1"/>
    <col min="5635" max="5635" width="5.7109375" style="88" customWidth="1"/>
    <col min="5636" max="5636" width="4.85546875" style="88" customWidth="1"/>
    <col min="5637" max="5637" width="67.28515625" style="88" customWidth="1"/>
    <col min="5638" max="5640" width="11" style="88" customWidth="1"/>
    <col min="5641" max="5642" width="0" style="88" hidden="1" customWidth="1"/>
    <col min="5643" max="5643" width="9" style="88" customWidth="1"/>
    <col min="5644" max="5644" width="11" style="88" customWidth="1"/>
    <col min="5645" max="5645" width="10.28515625" style="88" customWidth="1"/>
    <col min="5646" max="5647" width="9.28515625" style="88" customWidth="1"/>
    <col min="5648" max="5651" width="11" style="88" customWidth="1"/>
    <col min="5652" max="5888" width="11.85546875" style="88"/>
    <col min="5889" max="5889" width="4.140625" style="88" customWidth="1"/>
    <col min="5890" max="5890" width="3.85546875" style="88" customWidth="1"/>
    <col min="5891" max="5891" width="5.7109375" style="88" customWidth="1"/>
    <col min="5892" max="5892" width="4.85546875" style="88" customWidth="1"/>
    <col min="5893" max="5893" width="67.28515625" style="88" customWidth="1"/>
    <col min="5894" max="5896" width="11" style="88" customWidth="1"/>
    <col min="5897" max="5898" width="0" style="88" hidden="1" customWidth="1"/>
    <col min="5899" max="5899" width="9" style="88" customWidth="1"/>
    <col min="5900" max="5900" width="11" style="88" customWidth="1"/>
    <col min="5901" max="5901" width="10.28515625" style="88" customWidth="1"/>
    <col min="5902" max="5903" width="9.28515625" style="88" customWidth="1"/>
    <col min="5904" max="5907" width="11" style="88" customWidth="1"/>
    <col min="5908" max="6144" width="11.85546875" style="88"/>
    <col min="6145" max="6145" width="4.140625" style="88" customWidth="1"/>
    <col min="6146" max="6146" width="3.85546875" style="88" customWidth="1"/>
    <col min="6147" max="6147" width="5.7109375" style="88" customWidth="1"/>
    <col min="6148" max="6148" width="4.85546875" style="88" customWidth="1"/>
    <col min="6149" max="6149" width="67.28515625" style="88" customWidth="1"/>
    <col min="6150" max="6152" width="11" style="88" customWidth="1"/>
    <col min="6153" max="6154" width="0" style="88" hidden="1" customWidth="1"/>
    <col min="6155" max="6155" width="9" style="88" customWidth="1"/>
    <col min="6156" max="6156" width="11" style="88" customWidth="1"/>
    <col min="6157" max="6157" width="10.28515625" style="88" customWidth="1"/>
    <col min="6158" max="6159" width="9.28515625" style="88" customWidth="1"/>
    <col min="6160" max="6163" width="11" style="88" customWidth="1"/>
    <col min="6164" max="6400" width="11.85546875" style="88"/>
    <col min="6401" max="6401" width="4.140625" style="88" customWidth="1"/>
    <col min="6402" max="6402" width="3.85546875" style="88" customWidth="1"/>
    <col min="6403" max="6403" width="5.7109375" style="88" customWidth="1"/>
    <col min="6404" max="6404" width="4.85546875" style="88" customWidth="1"/>
    <col min="6405" max="6405" width="67.28515625" style="88" customWidth="1"/>
    <col min="6406" max="6408" width="11" style="88" customWidth="1"/>
    <col min="6409" max="6410" width="0" style="88" hidden="1" customWidth="1"/>
    <col min="6411" max="6411" width="9" style="88" customWidth="1"/>
    <col min="6412" max="6412" width="11" style="88" customWidth="1"/>
    <col min="6413" max="6413" width="10.28515625" style="88" customWidth="1"/>
    <col min="6414" max="6415" width="9.28515625" style="88" customWidth="1"/>
    <col min="6416" max="6419" width="11" style="88" customWidth="1"/>
    <col min="6420" max="6656" width="11.85546875" style="88"/>
    <col min="6657" max="6657" width="4.140625" style="88" customWidth="1"/>
    <col min="6658" max="6658" width="3.85546875" style="88" customWidth="1"/>
    <col min="6659" max="6659" width="5.7109375" style="88" customWidth="1"/>
    <col min="6660" max="6660" width="4.85546875" style="88" customWidth="1"/>
    <col min="6661" max="6661" width="67.28515625" style="88" customWidth="1"/>
    <col min="6662" max="6664" width="11" style="88" customWidth="1"/>
    <col min="6665" max="6666" width="0" style="88" hidden="1" customWidth="1"/>
    <col min="6667" max="6667" width="9" style="88" customWidth="1"/>
    <col min="6668" max="6668" width="11" style="88" customWidth="1"/>
    <col min="6669" max="6669" width="10.28515625" style="88" customWidth="1"/>
    <col min="6670" max="6671" width="9.28515625" style="88" customWidth="1"/>
    <col min="6672" max="6675" width="11" style="88" customWidth="1"/>
    <col min="6676" max="6912" width="11.85546875" style="88"/>
    <col min="6913" max="6913" width="4.140625" style="88" customWidth="1"/>
    <col min="6914" max="6914" width="3.85546875" style="88" customWidth="1"/>
    <col min="6915" max="6915" width="5.7109375" style="88" customWidth="1"/>
    <col min="6916" max="6916" width="4.85546875" style="88" customWidth="1"/>
    <col min="6917" max="6917" width="67.28515625" style="88" customWidth="1"/>
    <col min="6918" max="6920" width="11" style="88" customWidth="1"/>
    <col min="6921" max="6922" width="0" style="88" hidden="1" customWidth="1"/>
    <col min="6923" max="6923" width="9" style="88" customWidth="1"/>
    <col min="6924" max="6924" width="11" style="88" customWidth="1"/>
    <col min="6925" max="6925" width="10.28515625" style="88" customWidth="1"/>
    <col min="6926" max="6927" width="9.28515625" style="88" customWidth="1"/>
    <col min="6928" max="6931" width="11" style="88" customWidth="1"/>
    <col min="6932" max="7168" width="11.85546875" style="88"/>
    <col min="7169" max="7169" width="4.140625" style="88" customWidth="1"/>
    <col min="7170" max="7170" width="3.85546875" style="88" customWidth="1"/>
    <col min="7171" max="7171" width="5.7109375" style="88" customWidth="1"/>
    <col min="7172" max="7172" width="4.85546875" style="88" customWidth="1"/>
    <col min="7173" max="7173" width="67.28515625" style="88" customWidth="1"/>
    <col min="7174" max="7176" width="11" style="88" customWidth="1"/>
    <col min="7177" max="7178" width="0" style="88" hidden="1" customWidth="1"/>
    <col min="7179" max="7179" width="9" style="88" customWidth="1"/>
    <col min="7180" max="7180" width="11" style="88" customWidth="1"/>
    <col min="7181" max="7181" width="10.28515625" style="88" customWidth="1"/>
    <col min="7182" max="7183" width="9.28515625" style="88" customWidth="1"/>
    <col min="7184" max="7187" width="11" style="88" customWidth="1"/>
    <col min="7188" max="7424" width="11.85546875" style="88"/>
    <col min="7425" max="7425" width="4.140625" style="88" customWidth="1"/>
    <col min="7426" max="7426" width="3.85546875" style="88" customWidth="1"/>
    <col min="7427" max="7427" width="5.7109375" style="88" customWidth="1"/>
    <col min="7428" max="7428" width="4.85546875" style="88" customWidth="1"/>
    <col min="7429" max="7429" width="67.28515625" style="88" customWidth="1"/>
    <col min="7430" max="7432" width="11" style="88" customWidth="1"/>
    <col min="7433" max="7434" width="0" style="88" hidden="1" customWidth="1"/>
    <col min="7435" max="7435" width="9" style="88" customWidth="1"/>
    <col min="7436" max="7436" width="11" style="88" customWidth="1"/>
    <col min="7437" max="7437" width="10.28515625" style="88" customWidth="1"/>
    <col min="7438" max="7439" width="9.28515625" style="88" customWidth="1"/>
    <col min="7440" max="7443" width="11" style="88" customWidth="1"/>
    <col min="7444" max="7680" width="11.85546875" style="88"/>
    <col min="7681" max="7681" width="4.140625" style="88" customWidth="1"/>
    <col min="7682" max="7682" width="3.85546875" style="88" customWidth="1"/>
    <col min="7683" max="7683" width="5.7109375" style="88" customWidth="1"/>
    <col min="7684" max="7684" width="4.85546875" style="88" customWidth="1"/>
    <col min="7685" max="7685" width="67.28515625" style="88" customWidth="1"/>
    <col min="7686" max="7688" width="11" style="88" customWidth="1"/>
    <col min="7689" max="7690" width="0" style="88" hidden="1" customWidth="1"/>
    <col min="7691" max="7691" width="9" style="88" customWidth="1"/>
    <col min="7692" max="7692" width="11" style="88" customWidth="1"/>
    <col min="7693" max="7693" width="10.28515625" style="88" customWidth="1"/>
    <col min="7694" max="7695" width="9.28515625" style="88" customWidth="1"/>
    <col min="7696" max="7699" width="11" style="88" customWidth="1"/>
    <col min="7700" max="7936" width="11.85546875" style="88"/>
    <col min="7937" max="7937" width="4.140625" style="88" customWidth="1"/>
    <col min="7938" max="7938" width="3.85546875" style="88" customWidth="1"/>
    <col min="7939" max="7939" width="5.7109375" style="88" customWidth="1"/>
    <col min="7940" max="7940" width="4.85546875" style="88" customWidth="1"/>
    <col min="7941" max="7941" width="67.28515625" style="88" customWidth="1"/>
    <col min="7942" max="7944" width="11" style="88" customWidth="1"/>
    <col min="7945" max="7946" width="0" style="88" hidden="1" customWidth="1"/>
    <col min="7947" max="7947" width="9" style="88" customWidth="1"/>
    <col min="7948" max="7948" width="11" style="88" customWidth="1"/>
    <col min="7949" max="7949" width="10.28515625" style="88" customWidth="1"/>
    <col min="7950" max="7951" width="9.28515625" style="88" customWidth="1"/>
    <col min="7952" max="7955" width="11" style="88" customWidth="1"/>
    <col min="7956" max="8192" width="11.85546875" style="88"/>
    <col min="8193" max="8193" width="4.140625" style="88" customWidth="1"/>
    <col min="8194" max="8194" width="3.85546875" style="88" customWidth="1"/>
    <col min="8195" max="8195" width="5.7109375" style="88" customWidth="1"/>
    <col min="8196" max="8196" width="4.85546875" style="88" customWidth="1"/>
    <col min="8197" max="8197" width="67.28515625" style="88" customWidth="1"/>
    <col min="8198" max="8200" width="11" style="88" customWidth="1"/>
    <col min="8201" max="8202" width="0" style="88" hidden="1" customWidth="1"/>
    <col min="8203" max="8203" width="9" style="88" customWidth="1"/>
    <col min="8204" max="8204" width="11" style="88" customWidth="1"/>
    <col min="8205" max="8205" width="10.28515625" style="88" customWidth="1"/>
    <col min="8206" max="8207" width="9.28515625" style="88" customWidth="1"/>
    <col min="8208" max="8211" width="11" style="88" customWidth="1"/>
    <col min="8212" max="8448" width="11.85546875" style="88"/>
    <col min="8449" max="8449" width="4.140625" style="88" customWidth="1"/>
    <col min="8450" max="8450" width="3.85546875" style="88" customWidth="1"/>
    <col min="8451" max="8451" width="5.7109375" style="88" customWidth="1"/>
    <col min="8452" max="8452" width="4.85546875" style="88" customWidth="1"/>
    <col min="8453" max="8453" width="67.28515625" style="88" customWidth="1"/>
    <col min="8454" max="8456" width="11" style="88" customWidth="1"/>
    <col min="8457" max="8458" width="0" style="88" hidden="1" customWidth="1"/>
    <col min="8459" max="8459" width="9" style="88" customWidth="1"/>
    <col min="8460" max="8460" width="11" style="88" customWidth="1"/>
    <col min="8461" max="8461" width="10.28515625" style="88" customWidth="1"/>
    <col min="8462" max="8463" width="9.28515625" style="88" customWidth="1"/>
    <col min="8464" max="8467" width="11" style="88" customWidth="1"/>
    <col min="8468" max="8704" width="11.85546875" style="88"/>
    <col min="8705" max="8705" width="4.140625" style="88" customWidth="1"/>
    <col min="8706" max="8706" width="3.85546875" style="88" customWidth="1"/>
    <col min="8707" max="8707" width="5.7109375" style="88" customWidth="1"/>
    <col min="8708" max="8708" width="4.85546875" style="88" customWidth="1"/>
    <col min="8709" max="8709" width="67.28515625" style="88" customWidth="1"/>
    <col min="8710" max="8712" width="11" style="88" customWidth="1"/>
    <col min="8713" max="8714" width="0" style="88" hidden="1" customWidth="1"/>
    <col min="8715" max="8715" width="9" style="88" customWidth="1"/>
    <col min="8716" max="8716" width="11" style="88" customWidth="1"/>
    <col min="8717" max="8717" width="10.28515625" style="88" customWidth="1"/>
    <col min="8718" max="8719" width="9.28515625" style="88" customWidth="1"/>
    <col min="8720" max="8723" width="11" style="88" customWidth="1"/>
    <col min="8724" max="8960" width="11.85546875" style="88"/>
    <col min="8961" max="8961" width="4.140625" style="88" customWidth="1"/>
    <col min="8962" max="8962" width="3.85546875" style="88" customWidth="1"/>
    <col min="8963" max="8963" width="5.7109375" style="88" customWidth="1"/>
    <col min="8964" max="8964" width="4.85546875" style="88" customWidth="1"/>
    <col min="8965" max="8965" width="67.28515625" style="88" customWidth="1"/>
    <col min="8966" max="8968" width="11" style="88" customWidth="1"/>
    <col min="8969" max="8970" width="0" style="88" hidden="1" customWidth="1"/>
    <col min="8971" max="8971" width="9" style="88" customWidth="1"/>
    <col min="8972" max="8972" width="11" style="88" customWidth="1"/>
    <col min="8973" max="8973" width="10.28515625" style="88" customWidth="1"/>
    <col min="8974" max="8975" width="9.28515625" style="88" customWidth="1"/>
    <col min="8976" max="8979" width="11" style="88" customWidth="1"/>
    <col min="8980" max="9216" width="11.85546875" style="88"/>
    <col min="9217" max="9217" width="4.140625" style="88" customWidth="1"/>
    <col min="9218" max="9218" width="3.85546875" style="88" customWidth="1"/>
    <col min="9219" max="9219" width="5.7109375" style="88" customWidth="1"/>
    <col min="9220" max="9220" width="4.85546875" style="88" customWidth="1"/>
    <col min="9221" max="9221" width="67.28515625" style="88" customWidth="1"/>
    <col min="9222" max="9224" width="11" style="88" customWidth="1"/>
    <col min="9225" max="9226" width="0" style="88" hidden="1" customWidth="1"/>
    <col min="9227" max="9227" width="9" style="88" customWidth="1"/>
    <col min="9228" max="9228" width="11" style="88" customWidth="1"/>
    <col min="9229" max="9229" width="10.28515625" style="88" customWidth="1"/>
    <col min="9230" max="9231" width="9.28515625" style="88" customWidth="1"/>
    <col min="9232" max="9235" width="11" style="88" customWidth="1"/>
    <col min="9236" max="9472" width="11.85546875" style="88"/>
    <col min="9473" max="9473" width="4.140625" style="88" customWidth="1"/>
    <col min="9474" max="9474" width="3.85546875" style="88" customWidth="1"/>
    <col min="9475" max="9475" width="5.7109375" style="88" customWidth="1"/>
    <col min="9476" max="9476" width="4.85546875" style="88" customWidth="1"/>
    <col min="9477" max="9477" width="67.28515625" style="88" customWidth="1"/>
    <col min="9478" max="9480" width="11" style="88" customWidth="1"/>
    <col min="9481" max="9482" width="0" style="88" hidden="1" customWidth="1"/>
    <col min="9483" max="9483" width="9" style="88" customWidth="1"/>
    <col min="9484" max="9484" width="11" style="88" customWidth="1"/>
    <col min="9485" max="9485" width="10.28515625" style="88" customWidth="1"/>
    <col min="9486" max="9487" width="9.28515625" style="88" customWidth="1"/>
    <col min="9488" max="9491" width="11" style="88" customWidth="1"/>
    <col min="9492" max="9728" width="11.85546875" style="88"/>
    <col min="9729" max="9729" width="4.140625" style="88" customWidth="1"/>
    <col min="9730" max="9730" width="3.85546875" style="88" customWidth="1"/>
    <col min="9731" max="9731" width="5.7109375" style="88" customWidth="1"/>
    <col min="9732" max="9732" width="4.85546875" style="88" customWidth="1"/>
    <col min="9733" max="9733" width="67.28515625" style="88" customWidth="1"/>
    <col min="9734" max="9736" width="11" style="88" customWidth="1"/>
    <col min="9737" max="9738" width="0" style="88" hidden="1" customWidth="1"/>
    <col min="9739" max="9739" width="9" style="88" customWidth="1"/>
    <col min="9740" max="9740" width="11" style="88" customWidth="1"/>
    <col min="9741" max="9741" width="10.28515625" style="88" customWidth="1"/>
    <col min="9742" max="9743" width="9.28515625" style="88" customWidth="1"/>
    <col min="9744" max="9747" width="11" style="88" customWidth="1"/>
    <col min="9748" max="9984" width="11.85546875" style="88"/>
    <col min="9985" max="9985" width="4.140625" style="88" customWidth="1"/>
    <col min="9986" max="9986" width="3.85546875" style="88" customWidth="1"/>
    <col min="9987" max="9987" width="5.7109375" style="88" customWidth="1"/>
    <col min="9988" max="9988" width="4.85546875" style="88" customWidth="1"/>
    <col min="9989" max="9989" width="67.28515625" style="88" customWidth="1"/>
    <col min="9990" max="9992" width="11" style="88" customWidth="1"/>
    <col min="9993" max="9994" width="0" style="88" hidden="1" customWidth="1"/>
    <col min="9995" max="9995" width="9" style="88" customWidth="1"/>
    <col min="9996" max="9996" width="11" style="88" customWidth="1"/>
    <col min="9997" max="9997" width="10.28515625" style="88" customWidth="1"/>
    <col min="9998" max="9999" width="9.28515625" style="88" customWidth="1"/>
    <col min="10000" max="10003" width="11" style="88" customWidth="1"/>
    <col min="10004" max="10240" width="11.85546875" style="88"/>
    <col min="10241" max="10241" width="4.140625" style="88" customWidth="1"/>
    <col min="10242" max="10242" width="3.85546875" style="88" customWidth="1"/>
    <col min="10243" max="10243" width="5.7109375" style="88" customWidth="1"/>
    <col min="10244" max="10244" width="4.85546875" style="88" customWidth="1"/>
    <col min="10245" max="10245" width="67.28515625" style="88" customWidth="1"/>
    <col min="10246" max="10248" width="11" style="88" customWidth="1"/>
    <col min="10249" max="10250" width="0" style="88" hidden="1" customWidth="1"/>
    <col min="10251" max="10251" width="9" style="88" customWidth="1"/>
    <col min="10252" max="10252" width="11" style="88" customWidth="1"/>
    <col min="10253" max="10253" width="10.28515625" style="88" customWidth="1"/>
    <col min="10254" max="10255" width="9.28515625" style="88" customWidth="1"/>
    <col min="10256" max="10259" width="11" style="88" customWidth="1"/>
    <col min="10260" max="10496" width="11.85546875" style="88"/>
    <col min="10497" max="10497" width="4.140625" style="88" customWidth="1"/>
    <col min="10498" max="10498" width="3.85546875" style="88" customWidth="1"/>
    <col min="10499" max="10499" width="5.7109375" style="88" customWidth="1"/>
    <col min="10500" max="10500" width="4.85546875" style="88" customWidth="1"/>
    <col min="10501" max="10501" width="67.28515625" style="88" customWidth="1"/>
    <col min="10502" max="10504" width="11" style="88" customWidth="1"/>
    <col min="10505" max="10506" width="0" style="88" hidden="1" customWidth="1"/>
    <col min="10507" max="10507" width="9" style="88" customWidth="1"/>
    <col min="10508" max="10508" width="11" style="88" customWidth="1"/>
    <col min="10509" max="10509" width="10.28515625" style="88" customWidth="1"/>
    <col min="10510" max="10511" width="9.28515625" style="88" customWidth="1"/>
    <col min="10512" max="10515" width="11" style="88" customWidth="1"/>
    <col min="10516" max="10752" width="11.85546875" style="88"/>
    <col min="10753" max="10753" width="4.140625" style="88" customWidth="1"/>
    <col min="10754" max="10754" width="3.85546875" style="88" customWidth="1"/>
    <col min="10755" max="10755" width="5.7109375" style="88" customWidth="1"/>
    <col min="10756" max="10756" width="4.85546875" style="88" customWidth="1"/>
    <col min="10757" max="10757" width="67.28515625" style="88" customWidth="1"/>
    <col min="10758" max="10760" width="11" style="88" customWidth="1"/>
    <col min="10761" max="10762" width="0" style="88" hidden="1" customWidth="1"/>
    <col min="10763" max="10763" width="9" style="88" customWidth="1"/>
    <col min="10764" max="10764" width="11" style="88" customWidth="1"/>
    <col min="10765" max="10765" width="10.28515625" style="88" customWidth="1"/>
    <col min="10766" max="10767" width="9.28515625" style="88" customWidth="1"/>
    <col min="10768" max="10771" width="11" style="88" customWidth="1"/>
    <col min="10772" max="11008" width="11.85546875" style="88"/>
    <col min="11009" max="11009" width="4.140625" style="88" customWidth="1"/>
    <col min="11010" max="11010" width="3.85546875" style="88" customWidth="1"/>
    <col min="11011" max="11011" width="5.7109375" style="88" customWidth="1"/>
    <col min="11012" max="11012" width="4.85546875" style="88" customWidth="1"/>
    <col min="11013" max="11013" width="67.28515625" style="88" customWidth="1"/>
    <col min="11014" max="11016" width="11" style="88" customWidth="1"/>
    <col min="11017" max="11018" width="0" style="88" hidden="1" customWidth="1"/>
    <col min="11019" max="11019" width="9" style="88" customWidth="1"/>
    <col min="11020" max="11020" width="11" style="88" customWidth="1"/>
    <col min="11021" max="11021" width="10.28515625" style="88" customWidth="1"/>
    <col min="11022" max="11023" width="9.28515625" style="88" customWidth="1"/>
    <col min="11024" max="11027" width="11" style="88" customWidth="1"/>
    <col min="11028" max="11264" width="11.85546875" style="88"/>
    <col min="11265" max="11265" width="4.140625" style="88" customWidth="1"/>
    <col min="11266" max="11266" width="3.85546875" style="88" customWidth="1"/>
    <col min="11267" max="11267" width="5.7109375" style="88" customWidth="1"/>
    <col min="11268" max="11268" width="4.85546875" style="88" customWidth="1"/>
    <col min="11269" max="11269" width="67.28515625" style="88" customWidth="1"/>
    <col min="11270" max="11272" width="11" style="88" customWidth="1"/>
    <col min="11273" max="11274" width="0" style="88" hidden="1" customWidth="1"/>
    <col min="11275" max="11275" width="9" style="88" customWidth="1"/>
    <col min="11276" max="11276" width="11" style="88" customWidth="1"/>
    <col min="11277" max="11277" width="10.28515625" style="88" customWidth="1"/>
    <col min="11278" max="11279" width="9.28515625" style="88" customWidth="1"/>
    <col min="11280" max="11283" width="11" style="88" customWidth="1"/>
    <col min="11284" max="11520" width="11.85546875" style="88"/>
    <col min="11521" max="11521" width="4.140625" style="88" customWidth="1"/>
    <col min="11522" max="11522" width="3.85546875" style="88" customWidth="1"/>
    <col min="11523" max="11523" width="5.7109375" style="88" customWidth="1"/>
    <col min="11524" max="11524" width="4.85546875" style="88" customWidth="1"/>
    <col min="11525" max="11525" width="67.28515625" style="88" customWidth="1"/>
    <col min="11526" max="11528" width="11" style="88" customWidth="1"/>
    <col min="11529" max="11530" width="0" style="88" hidden="1" customWidth="1"/>
    <col min="11531" max="11531" width="9" style="88" customWidth="1"/>
    <col min="11532" max="11532" width="11" style="88" customWidth="1"/>
    <col min="11533" max="11533" width="10.28515625" style="88" customWidth="1"/>
    <col min="11534" max="11535" width="9.28515625" style="88" customWidth="1"/>
    <col min="11536" max="11539" width="11" style="88" customWidth="1"/>
    <col min="11540" max="11776" width="11.85546875" style="88"/>
    <col min="11777" max="11777" width="4.140625" style="88" customWidth="1"/>
    <col min="11778" max="11778" width="3.85546875" style="88" customWidth="1"/>
    <col min="11779" max="11779" width="5.7109375" style="88" customWidth="1"/>
    <col min="11780" max="11780" width="4.85546875" style="88" customWidth="1"/>
    <col min="11781" max="11781" width="67.28515625" style="88" customWidth="1"/>
    <col min="11782" max="11784" width="11" style="88" customWidth="1"/>
    <col min="11785" max="11786" width="0" style="88" hidden="1" customWidth="1"/>
    <col min="11787" max="11787" width="9" style="88" customWidth="1"/>
    <col min="11788" max="11788" width="11" style="88" customWidth="1"/>
    <col min="11789" max="11789" width="10.28515625" style="88" customWidth="1"/>
    <col min="11790" max="11791" width="9.28515625" style="88" customWidth="1"/>
    <col min="11792" max="11795" width="11" style="88" customWidth="1"/>
    <col min="11796" max="12032" width="11.85546875" style="88"/>
    <col min="12033" max="12033" width="4.140625" style="88" customWidth="1"/>
    <col min="12034" max="12034" width="3.85546875" style="88" customWidth="1"/>
    <col min="12035" max="12035" width="5.7109375" style="88" customWidth="1"/>
    <col min="12036" max="12036" width="4.85546875" style="88" customWidth="1"/>
    <col min="12037" max="12037" width="67.28515625" style="88" customWidth="1"/>
    <col min="12038" max="12040" width="11" style="88" customWidth="1"/>
    <col min="12041" max="12042" width="0" style="88" hidden="1" customWidth="1"/>
    <col min="12043" max="12043" width="9" style="88" customWidth="1"/>
    <col min="12044" max="12044" width="11" style="88" customWidth="1"/>
    <col min="12045" max="12045" width="10.28515625" style="88" customWidth="1"/>
    <col min="12046" max="12047" width="9.28515625" style="88" customWidth="1"/>
    <col min="12048" max="12051" width="11" style="88" customWidth="1"/>
    <col min="12052" max="12288" width="11.85546875" style="88"/>
    <col min="12289" max="12289" width="4.140625" style="88" customWidth="1"/>
    <col min="12290" max="12290" width="3.85546875" style="88" customWidth="1"/>
    <col min="12291" max="12291" width="5.7109375" style="88" customWidth="1"/>
    <col min="12292" max="12292" width="4.85546875" style="88" customWidth="1"/>
    <col min="12293" max="12293" width="67.28515625" style="88" customWidth="1"/>
    <col min="12294" max="12296" width="11" style="88" customWidth="1"/>
    <col min="12297" max="12298" width="0" style="88" hidden="1" customWidth="1"/>
    <col min="12299" max="12299" width="9" style="88" customWidth="1"/>
    <col min="12300" max="12300" width="11" style="88" customWidth="1"/>
    <col min="12301" max="12301" width="10.28515625" style="88" customWidth="1"/>
    <col min="12302" max="12303" width="9.28515625" style="88" customWidth="1"/>
    <col min="12304" max="12307" width="11" style="88" customWidth="1"/>
    <col min="12308" max="12544" width="11.85546875" style="88"/>
    <col min="12545" max="12545" width="4.140625" style="88" customWidth="1"/>
    <col min="12546" max="12546" width="3.85546875" style="88" customWidth="1"/>
    <col min="12547" max="12547" width="5.7109375" style="88" customWidth="1"/>
    <col min="12548" max="12548" width="4.85546875" style="88" customWidth="1"/>
    <col min="12549" max="12549" width="67.28515625" style="88" customWidth="1"/>
    <col min="12550" max="12552" width="11" style="88" customWidth="1"/>
    <col min="12553" max="12554" width="0" style="88" hidden="1" customWidth="1"/>
    <col min="12555" max="12555" width="9" style="88" customWidth="1"/>
    <col min="12556" max="12556" width="11" style="88" customWidth="1"/>
    <col min="12557" max="12557" width="10.28515625" style="88" customWidth="1"/>
    <col min="12558" max="12559" width="9.28515625" style="88" customWidth="1"/>
    <col min="12560" max="12563" width="11" style="88" customWidth="1"/>
    <col min="12564" max="12800" width="11.85546875" style="88"/>
    <col min="12801" max="12801" width="4.140625" style="88" customWidth="1"/>
    <col min="12802" max="12802" width="3.85546875" style="88" customWidth="1"/>
    <col min="12803" max="12803" width="5.7109375" style="88" customWidth="1"/>
    <col min="12804" max="12804" width="4.85546875" style="88" customWidth="1"/>
    <col min="12805" max="12805" width="67.28515625" style="88" customWidth="1"/>
    <col min="12806" max="12808" width="11" style="88" customWidth="1"/>
    <col min="12809" max="12810" width="0" style="88" hidden="1" customWidth="1"/>
    <col min="12811" max="12811" width="9" style="88" customWidth="1"/>
    <col min="12812" max="12812" width="11" style="88" customWidth="1"/>
    <col min="12813" max="12813" width="10.28515625" style="88" customWidth="1"/>
    <col min="12814" max="12815" width="9.28515625" style="88" customWidth="1"/>
    <col min="12816" max="12819" width="11" style="88" customWidth="1"/>
    <col min="12820" max="13056" width="11.85546875" style="88"/>
    <col min="13057" max="13057" width="4.140625" style="88" customWidth="1"/>
    <col min="13058" max="13058" width="3.85546875" style="88" customWidth="1"/>
    <col min="13059" max="13059" width="5.7109375" style="88" customWidth="1"/>
    <col min="13060" max="13060" width="4.85546875" style="88" customWidth="1"/>
    <col min="13061" max="13061" width="67.28515625" style="88" customWidth="1"/>
    <col min="13062" max="13064" width="11" style="88" customWidth="1"/>
    <col min="13065" max="13066" width="0" style="88" hidden="1" customWidth="1"/>
    <col min="13067" max="13067" width="9" style="88" customWidth="1"/>
    <col min="13068" max="13068" width="11" style="88" customWidth="1"/>
    <col min="13069" max="13069" width="10.28515625" style="88" customWidth="1"/>
    <col min="13070" max="13071" width="9.28515625" style="88" customWidth="1"/>
    <col min="13072" max="13075" width="11" style="88" customWidth="1"/>
    <col min="13076" max="13312" width="11.85546875" style="88"/>
    <col min="13313" max="13313" width="4.140625" style="88" customWidth="1"/>
    <col min="13314" max="13314" width="3.85546875" style="88" customWidth="1"/>
    <col min="13315" max="13315" width="5.7109375" style="88" customWidth="1"/>
    <col min="13316" max="13316" width="4.85546875" style="88" customWidth="1"/>
    <col min="13317" max="13317" width="67.28515625" style="88" customWidth="1"/>
    <col min="13318" max="13320" width="11" style="88" customWidth="1"/>
    <col min="13321" max="13322" width="0" style="88" hidden="1" customWidth="1"/>
    <col min="13323" max="13323" width="9" style="88" customWidth="1"/>
    <col min="13324" max="13324" width="11" style="88" customWidth="1"/>
    <col min="13325" max="13325" width="10.28515625" style="88" customWidth="1"/>
    <col min="13326" max="13327" width="9.28515625" style="88" customWidth="1"/>
    <col min="13328" max="13331" width="11" style="88" customWidth="1"/>
    <col min="13332" max="13568" width="11.85546875" style="88"/>
    <col min="13569" max="13569" width="4.140625" style="88" customWidth="1"/>
    <col min="13570" max="13570" width="3.85546875" style="88" customWidth="1"/>
    <col min="13571" max="13571" width="5.7109375" style="88" customWidth="1"/>
    <col min="13572" max="13572" width="4.85546875" style="88" customWidth="1"/>
    <col min="13573" max="13573" width="67.28515625" style="88" customWidth="1"/>
    <col min="13574" max="13576" width="11" style="88" customWidth="1"/>
    <col min="13577" max="13578" width="0" style="88" hidden="1" customWidth="1"/>
    <col min="13579" max="13579" width="9" style="88" customWidth="1"/>
    <col min="13580" max="13580" width="11" style="88" customWidth="1"/>
    <col min="13581" max="13581" width="10.28515625" style="88" customWidth="1"/>
    <col min="13582" max="13583" width="9.28515625" style="88" customWidth="1"/>
    <col min="13584" max="13587" width="11" style="88" customWidth="1"/>
    <col min="13588" max="13824" width="11.85546875" style="88"/>
    <col min="13825" max="13825" width="4.140625" style="88" customWidth="1"/>
    <col min="13826" max="13826" width="3.85546875" style="88" customWidth="1"/>
    <col min="13827" max="13827" width="5.7109375" style="88" customWidth="1"/>
    <col min="13828" max="13828" width="4.85546875" style="88" customWidth="1"/>
    <col min="13829" max="13829" width="67.28515625" style="88" customWidth="1"/>
    <col min="13830" max="13832" width="11" style="88" customWidth="1"/>
    <col min="13833" max="13834" width="0" style="88" hidden="1" customWidth="1"/>
    <col min="13835" max="13835" width="9" style="88" customWidth="1"/>
    <col min="13836" max="13836" width="11" style="88" customWidth="1"/>
    <col min="13837" max="13837" width="10.28515625" style="88" customWidth="1"/>
    <col min="13838" max="13839" width="9.28515625" style="88" customWidth="1"/>
    <col min="13840" max="13843" width="11" style="88" customWidth="1"/>
    <col min="13844" max="14080" width="11.85546875" style="88"/>
    <col min="14081" max="14081" width="4.140625" style="88" customWidth="1"/>
    <col min="14082" max="14082" width="3.85546875" style="88" customWidth="1"/>
    <col min="14083" max="14083" width="5.7109375" style="88" customWidth="1"/>
    <col min="14084" max="14084" width="4.85546875" style="88" customWidth="1"/>
    <col min="14085" max="14085" width="67.28515625" style="88" customWidth="1"/>
    <col min="14086" max="14088" width="11" style="88" customWidth="1"/>
    <col min="14089" max="14090" width="0" style="88" hidden="1" customWidth="1"/>
    <col min="14091" max="14091" width="9" style="88" customWidth="1"/>
    <col min="14092" max="14092" width="11" style="88" customWidth="1"/>
    <col min="14093" max="14093" width="10.28515625" style="88" customWidth="1"/>
    <col min="14094" max="14095" width="9.28515625" style="88" customWidth="1"/>
    <col min="14096" max="14099" width="11" style="88" customWidth="1"/>
    <col min="14100" max="14336" width="11.85546875" style="88"/>
    <col min="14337" max="14337" width="4.140625" style="88" customWidth="1"/>
    <col min="14338" max="14338" width="3.85546875" style="88" customWidth="1"/>
    <col min="14339" max="14339" width="5.7109375" style="88" customWidth="1"/>
    <col min="14340" max="14340" width="4.85546875" style="88" customWidth="1"/>
    <col min="14341" max="14341" width="67.28515625" style="88" customWidth="1"/>
    <col min="14342" max="14344" width="11" style="88" customWidth="1"/>
    <col min="14345" max="14346" width="0" style="88" hidden="1" customWidth="1"/>
    <col min="14347" max="14347" width="9" style="88" customWidth="1"/>
    <col min="14348" max="14348" width="11" style="88" customWidth="1"/>
    <col min="14349" max="14349" width="10.28515625" style="88" customWidth="1"/>
    <col min="14350" max="14351" width="9.28515625" style="88" customWidth="1"/>
    <col min="14352" max="14355" width="11" style="88" customWidth="1"/>
    <col min="14356" max="14592" width="11.85546875" style="88"/>
    <col min="14593" max="14593" width="4.140625" style="88" customWidth="1"/>
    <col min="14594" max="14594" width="3.85546875" style="88" customWidth="1"/>
    <col min="14595" max="14595" width="5.7109375" style="88" customWidth="1"/>
    <col min="14596" max="14596" width="4.85546875" style="88" customWidth="1"/>
    <col min="14597" max="14597" width="67.28515625" style="88" customWidth="1"/>
    <col min="14598" max="14600" width="11" style="88" customWidth="1"/>
    <col min="14601" max="14602" width="0" style="88" hidden="1" customWidth="1"/>
    <col min="14603" max="14603" width="9" style="88" customWidth="1"/>
    <col min="14604" max="14604" width="11" style="88" customWidth="1"/>
    <col min="14605" max="14605" width="10.28515625" style="88" customWidth="1"/>
    <col min="14606" max="14607" width="9.28515625" style="88" customWidth="1"/>
    <col min="14608" max="14611" width="11" style="88" customWidth="1"/>
    <col min="14612" max="14848" width="11.85546875" style="88"/>
    <col min="14849" max="14849" width="4.140625" style="88" customWidth="1"/>
    <col min="14850" max="14850" width="3.85546875" style="88" customWidth="1"/>
    <col min="14851" max="14851" width="5.7109375" style="88" customWidth="1"/>
    <col min="14852" max="14852" width="4.85546875" style="88" customWidth="1"/>
    <col min="14853" max="14853" width="67.28515625" style="88" customWidth="1"/>
    <col min="14854" max="14856" width="11" style="88" customWidth="1"/>
    <col min="14857" max="14858" width="0" style="88" hidden="1" customWidth="1"/>
    <col min="14859" max="14859" width="9" style="88" customWidth="1"/>
    <col min="14860" max="14860" width="11" style="88" customWidth="1"/>
    <col min="14861" max="14861" width="10.28515625" style="88" customWidth="1"/>
    <col min="14862" max="14863" width="9.28515625" style="88" customWidth="1"/>
    <col min="14864" max="14867" width="11" style="88" customWidth="1"/>
    <col min="14868" max="15104" width="11.85546875" style="88"/>
    <col min="15105" max="15105" width="4.140625" style="88" customWidth="1"/>
    <col min="15106" max="15106" width="3.85546875" style="88" customWidth="1"/>
    <col min="15107" max="15107" width="5.7109375" style="88" customWidth="1"/>
    <col min="15108" max="15108" width="4.85546875" style="88" customWidth="1"/>
    <col min="15109" max="15109" width="67.28515625" style="88" customWidth="1"/>
    <col min="15110" max="15112" width="11" style="88" customWidth="1"/>
    <col min="15113" max="15114" width="0" style="88" hidden="1" customWidth="1"/>
    <col min="15115" max="15115" width="9" style="88" customWidth="1"/>
    <col min="15116" max="15116" width="11" style="88" customWidth="1"/>
    <col min="15117" max="15117" width="10.28515625" style="88" customWidth="1"/>
    <col min="15118" max="15119" width="9.28515625" style="88" customWidth="1"/>
    <col min="15120" max="15123" width="11" style="88" customWidth="1"/>
    <col min="15124" max="15360" width="11.85546875" style="88"/>
    <col min="15361" max="15361" width="4.140625" style="88" customWidth="1"/>
    <col min="15362" max="15362" width="3.85546875" style="88" customWidth="1"/>
    <col min="15363" max="15363" width="5.7109375" style="88" customWidth="1"/>
    <col min="15364" max="15364" width="4.85546875" style="88" customWidth="1"/>
    <col min="15365" max="15365" width="67.28515625" style="88" customWidth="1"/>
    <col min="15366" max="15368" width="11" style="88" customWidth="1"/>
    <col min="15369" max="15370" width="0" style="88" hidden="1" customWidth="1"/>
    <col min="15371" max="15371" width="9" style="88" customWidth="1"/>
    <col min="15372" max="15372" width="11" style="88" customWidth="1"/>
    <col min="15373" max="15373" width="10.28515625" style="88" customWidth="1"/>
    <col min="15374" max="15375" width="9.28515625" style="88" customWidth="1"/>
    <col min="15376" max="15379" width="11" style="88" customWidth="1"/>
    <col min="15380" max="15616" width="11.85546875" style="88"/>
    <col min="15617" max="15617" width="4.140625" style="88" customWidth="1"/>
    <col min="15618" max="15618" width="3.85546875" style="88" customWidth="1"/>
    <col min="15619" max="15619" width="5.7109375" style="88" customWidth="1"/>
    <col min="15620" max="15620" width="4.85546875" style="88" customWidth="1"/>
    <col min="15621" max="15621" width="67.28515625" style="88" customWidth="1"/>
    <col min="15622" max="15624" width="11" style="88" customWidth="1"/>
    <col min="15625" max="15626" width="0" style="88" hidden="1" customWidth="1"/>
    <col min="15627" max="15627" width="9" style="88" customWidth="1"/>
    <col min="15628" max="15628" width="11" style="88" customWidth="1"/>
    <col min="15629" max="15629" width="10.28515625" style="88" customWidth="1"/>
    <col min="15630" max="15631" width="9.28515625" style="88" customWidth="1"/>
    <col min="15632" max="15635" width="11" style="88" customWidth="1"/>
    <col min="15636" max="15872" width="11.85546875" style="88"/>
    <col min="15873" max="15873" width="4.140625" style="88" customWidth="1"/>
    <col min="15874" max="15874" width="3.85546875" style="88" customWidth="1"/>
    <col min="15875" max="15875" width="5.7109375" style="88" customWidth="1"/>
    <col min="15876" max="15876" width="4.85546875" style="88" customWidth="1"/>
    <col min="15877" max="15877" width="67.28515625" style="88" customWidth="1"/>
    <col min="15878" max="15880" width="11" style="88" customWidth="1"/>
    <col min="15881" max="15882" width="0" style="88" hidden="1" customWidth="1"/>
    <col min="15883" max="15883" width="9" style="88" customWidth="1"/>
    <col min="15884" max="15884" width="11" style="88" customWidth="1"/>
    <col min="15885" max="15885" width="10.28515625" style="88" customWidth="1"/>
    <col min="15886" max="15887" width="9.28515625" style="88" customWidth="1"/>
    <col min="15888" max="15891" width="11" style="88" customWidth="1"/>
    <col min="15892" max="16128" width="11.85546875" style="88"/>
    <col min="16129" max="16129" width="4.140625" style="88" customWidth="1"/>
    <col min="16130" max="16130" width="3.85546875" style="88" customWidth="1"/>
    <col min="16131" max="16131" width="5.7109375" style="88" customWidth="1"/>
    <col min="16132" max="16132" width="4.85546875" style="88" customWidth="1"/>
    <col min="16133" max="16133" width="67.28515625" style="88" customWidth="1"/>
    <col min="16134" max="16136" width="11" style="88" customWidth="1"/>
    <col min="16137" max="16138" width="0" style="88" hidden="1" customWidth="1"/>
    <col min="16139" max="16139" width="9" style="88" customWidth="1"/>
    <col min="16140" max="16140" width="11" style="88" customWidth="1"/>
    <col min="16141" max="16141" width="10.28515625" style="88" customWidth="1"/>
    <col min="16142" max="16143" width="9.28515625" style="88" customWidth="1"/>
    <col min="16144" max="16147" width="11" style="88" customWidth="1"/>
    <col min="16148" max="16384" width="11.85546875" style="88"/>
  </cols>
  <sheetData>
    <row r="1" spans="1:15" ht="18.75" customHeight="1" x14ac:dyDescent="0.25">
      <c r="A1" s="359" t="s">
        <v>318</v>
      </c>
      <c r="B1" s="360"/>
      <c r="C1" s="360"/>
      <c r="D1" s="360"/>
      <c r="E1" s="360"/>
      <c r="F1" s="322"/>
      <c r="G1" s="322"/>
      <c r="H1" s="87"/>
      <c r="I1" s="87"/>
      <c r="J1" s="87"/>
      <c r="K1" s="224" t="s">
        <v>236</v>
      </c>
      <c r="L1" s="224"/>
      <c r="M1" s="224"/>
      <c r="N1" s="224"/>
      <c r="O1" s="224"/>
    </row>
    <row r="2" spans="1:15" ht="15" customHeight="1" x14ac:dyDescent="0.25">
      <c r="A2" s="89" t="s">
        <v>0</v>
      </c>
      <c r="B2"/>
      <c r="C2"/>
      <c r="D2"/>
      <c r="E2"/>
      <c r="F2" s="323"/>
      <c r="G2" s="323"/>
      <c r="H2" s="1"/>
      <c r="I2" s="1"/>
      <c r="J2" s="1"/>
      <c r="K2" s="224" t="s">
        <v>237</v>
      </c>
      <c r="L2" s="224"/>
      <c r="M2" s="224"/>
      <c r="N2" s="224"/>
      <c r="O2" s="224"/>
    </row>
    <row r="3" spans="1:15" ht="15" customHeight="1" x14ac:dyDescent="0.25">
      <c r="A3" s="2" t="s">
        <v>1</v>
      </c>
      <c r="B3"/>
      <c r="C3"/>
      <c r="D3"/>
      <c r="E3"/>
      <c r="F3" s="324"/>
      <c r="G3" s="324"/>
      <c r="H3" s="90"/>
      <c r="I3" s="90"/>
      <c r="J3" s="90"/>
      <c r="K3" s="224" t="s">
        <v>238</v>
      </c>
      <c r="L3" s="224"/>
      <c r="M3" s="224"/>
      <c r="N3" s="224"/>
      <c r="O3" s="224"/>
    </row>
    <row r="4" spans="1:15" ht="15" customHeight="1" x14ac:dyDescent="0.25">
      <c r="A4" s="2" t="s">
        <v>2</v>
      </c>
      <c r="B4"/>
      <c r="C4"/>
      <c r="D4"/>
      <c r="E4"/>
      <c r="F4" s="87"/>
      <c r="G4" s="90"/>
      <c r="H4" s="90"/>
      <c r="I4" s="90"/>
      <c r="J4" s="90"/>
      <c r="K4" s="91"/>
      <c r="L4" s="87"/>
      <c r="M4" s="87"/>
      <c r="N4" s="92"/>
    </row>
    <row r="5" spans="1:15" x14ac:dyDescent="0.25">
      <c r="A5" s="317"/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</row>
    <row r="6" spans="1:15" x14ac:dyDescent="0.25">
      <c r="A6" s="317" t="s">
        <v>319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</row>
    <row r="7" spans="1:15" x14ac:dyDescent="0.25">
      <c r="A7" s="317" t="s">
        <v>326</v>
      </c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</row>
    <row r="8" spans="1:15" ht="16.5" thickBot="1" x14ac:dyDescent="0.3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357" t="s">
        <v>239</v>
      </c>
      <c r="O8" s="358"/>
    </row>
    <row r="9" spans="1:15" s="94" customFormat="1" ht="16.5" customHeight="1" x14ac:dyDescent="0.25">
      <c r="A9" s="327"/>
      <c r="B9" s="336"/>
      <c r="C9" s="362"/>
      <c r="D9" s="361" t="s">
        <v>5</v>
      </c>
      <c r="E9" s="337"/>
      <c r="F9" s="328" t="s">
        <v>240</v>
      </c>
      <c r="G9" s="328" t="s">
        <v>241</v>
      </c>
      <c r="H9" s="320" t="s">
        <v>242</v>
      </c>
      <c r="I9" s="165"/>
      <c r="J9" s="165"/>
      <c r="K9" s="328" t="s">
        <v>320</v>
      </c>
      <c r="L9" s="338" t="s">
        <v>321</v>
      </c>
      <c r="M9" s="339"/>
      <c r="N9" s="318" t="s">
        <v>7</v>
      </c>
      <c r="O9" s="340"/>
    </row>
    <row r="10" spans="1:15" s="94" customFormat="1" ht="55.5" customHeight="1" x14ac:dyDescent="0.25">
      <c r="A10" s="341"/>
      <c r="B10" s="342"/>
      <c r="C10" s="363"/>
      <c r="D10" s="342"/>
      <c r="E10" s="343"/>
      <c r="F10" s="344"/>
      <c r="G10" s="344"/>
      <c r="H10" s="345"/>
      <c r="I10" s="326" t="s">
        <v>243</v>
      </c>
      <c r="J10" s="326" t="s">
        <v>243</v>
      </c>
      <c r="K10" s="345"/>
      <c r="L10" s="346" t="s">
        <v>322</v>
      </c>
      <c r="M10" s="325" t="s">
        <v>323</v>
      </c>
      <c r="N10" s="347"/>
      <c r="O10" s="348"/>
    </row>
    <row r="11" spans="1:15" s="94" customFormat="1" ht="42" customHeight="1" thickBot="1" x14ac:dyDescent="0.3">
      <c r="A11" s="349"/>
      <c r="B11" s="350"/>
      <c r="C11" s="364"/>
      <c r="D11" s="350"/>
      <c r="E11" s="351"/>
      <c r="F11" s="352"/>
      <c r="G11" s="352"/>
      <c r="H11" s="353"/>
      <c r="I11" s="321"/>
      <c r="J11" s="321"/>
      <c r="K11" s="353"/>
      <c r="L11" s="354"/>
      <c r="M11" s="319"/>
      <c r="N11" s="355" t="s">
        <v>324</v>
      </c>
      <c r="O11" s="356" t="s">
        <v>325</v>
      </c>
    </row>
    <row r="12" spans="1:15" s="98" customFormat="1" ht="18" customHeight="1" thickBot="1" x14ac:dyDescent="0.3">
      <c r="A12" s="329">
        <v>0</v>
      </c>
      <c r="B12" s="330">
        <v>1</v>
      </c>
      <c r="C12" s="331"/>
      <c r="D12" s="332">
        <v>2</v>
      </c>
      <c r="E12" s="333"/>
      <c r="F12" s="95">
        <v>3</v>
      </c>
      <c r="G12" s="95">
        <v>4</v>
      </c>
      <c r="H12" s="96">
        <v>5</v>
      </c>
      <c r="I12" s="95"/>
      <c r="J12" s="95"/>
      <c r="K12" s="97">
        <v>6</v>
      </c>
      <c r="L12" s="334">
        <v>7</v>
      </c>
      <c r="M12" s="97">
        <v>8</v>
      </c>
      <c r="N12" s="97">
        <v>9</v>
      </c>
      <c r="O12" s="335">
        <v>10</v>
      </c>
    </row>
    <row r="13" spans="1:15" s="106" customFormat="1" ht="20.25" customHeight="1" thickBot="1" x14ac:dyDescent="0.3">
      <c r="A13" s="99" t="s">
        <v>15</v>
      </c>
      <c r="B13" s="100"/>
      <c r="C13" s="100"/>
      <c r="D13" s="315" t="s">
        <v>244</v>
      </c>
      <c r="E13" s="316"/>
      <c r="F13" s="100">
        <v>1</v>
      </c>
      <c r="G13" s="101">
        <f>SUM(G14:G17)</f>
        <v>2464.5573324307043</v>
      </c>
      <c r="H13" s="102">
        <f>SUM(H14:H17)</f>
        <v>2553.0573324307043</v>
      </c>
      <c r="I13" s="101">
        <f>SUM(I14:I17)</f>
        <v>1538.7460000000001</v>
      </c>
      <c r="J13" s="101">
        <f>SUM(J14:J17)</f>
        <v>2256.0400000000004</v>
      </c>
      <c r="K13" s="103">
        <f t="shared" ref="K13:K33" si="0">IF(G13&gt;0,H13/G13*100,0)</f>
        <v>103.59090855122106</v>
      </c>
      <c r="L13" s="104">
        <f>SUM(L14:L17)</f>
        <v>2464.5573324307043</v>
      </c>
      <c r="M13" s="101">
        <f>SUM(M14:M17)</f>
        <v>2464.5573324307043</v>
      </c>
      <c r="N13" s="103">
        <f t="shared" ref="N13:N18" si="1">IF(G13=0,"0",L13/G13)</f>
        <v>1</v>
      </c>
      <c r="O13" s="105">
        <f>IF(L13=0,"",M13/L13)</f>
        <v>1</v>
      </c>
    </row>
    <row r="14" spans="1:15" ht="15.75" customHeight="1" x14ac:dyDescent="0.2">
      <c r="A14" s="309"/>
      <c r="B14" s="107">
        <v>1</v>
      </c>
      <c r="C14" s="107"/>
      <c r="D14" s="311" t="s">
        <v>245</v>
      </c>
      <c r="E14" s="312"/>
      <c r="F14" s="107">
        <v>2</v>
      </c>
      <c r="G14" s="108">
        <f>[1]liv2!P14</f>
        <v>2464.4573324307044</v>
      </c>
      <c r="H14" s="109">
        <f>[1]RectL2!M13</f>
        <v>2552.9573324307044</v>
      </c>
      <c r="I14" s="108">
        <f>[1]liv2!O13</f>
        <v>1538.74</v>
      </c>
      <c r="J14" s="108">
        <f>[1]liv2!Q14</f>
        <v>2256.0330000000004</v>
      </c>
      <c r="K14" s="110">
        <f t="shared" si="0"/>
        <v>103.59105425910182</v>
      </c>
      <c r="L14" s="111">
        <f>G14</f>
        <v>2464.4573324307044</v>
      </c>
      <c r="M14" s="111">
        <f>L14</f>
        <v>2464.4573324307044</v>
      </c>
      <c r="N14" s="110">
        <f t="shared" si="1"/>
        <v>1</v>
      </c>
      <c r="O14" s="112">
        <f>IF(L14=0,"",M14/L14)</f>
        <v>1</v>
      </c>
    </row>
    <row r="15" spans="1:15" ht="15.75" customHeight="1" x14ac:dyDescent="0.2">
      <c r="A15" s="282"/>
      <c r="B15" s="113"/>
      <c r="C15" s="113"/>
      <c r="D15" s="114" t="s">
        <v>18</v>
      </c>
      <c r="E15" s="115" t="s">
        <v>246</v>
      </c>
      <c r="F15" s="113">
        <v>3</v>
      </c>
      <c r="G15" s="116"/>
      <c r="H15" s="117"/>
      <c r="I15" s="116"/>
      <c r="J15" s="116"/>
      <c r="K15" s="118">
        <f t="shared" si="0"/>
        <v>0</v>
      </c>
      <c r="L15" s="119">
        <f>G15</f>
        <v>0</v>
      </c>
      <c r="M15" s="119">
        <f>L15</f>
        <v>0</v>
      </c>
      <c r="N15" s="118" t="str">
        <f t="shared" si="1"/>
        <v>0</v>
      </c>
      <c r="O15" s="120"/>
    </row>
    <row r="16" spans="1:15" ht="15.75" customHeight="1" x14ac:dyDescent="0.2">
      <c r="A16" s="282"/>
      <c r="B16" s="113"/>
      <c r="C16" s="113"/>
      <c r="D16" s="114" t="s">
        <v>28</v>
      </c>
      <c r="E16" s="115" t="s">
        <v>247</v>
      </c>
      <c r="F16" s="113">
        <v>4</v>
      </c>
      <c r="G16" s="116"/>
      <c r="H16" s="117"/>
      <c r="I16" s="116"/>
      <c r="J16" s="116"/>
      <c r="K16" s="118">
        <f t="shared" si="0"/>
        <v>0</v>
      </c>
      <c r="L16" s="119">
        <f>G16</f>
        <v>0</v>
      </c>
      <c r="M16" s="119">
        <f>L16</f>
        <v>0</v>
      </c>
      <c r="N16" s="118" t="str">
        <f t="shared" si="1"/>
        <v>0</v>
      </c>
      <c r="O16" s="120"/>
    </row>
    <row r="17" spans="1:17" ht="20.100000000000001" customHeight="1" thickBot="1" x14ac:dyDescent="0.25">
      <c r="A17" s="310"/>
      <c r="B17" s="121">
        <v>2</v>
      </c>
      <c r="C17" s="121"/>
      <c r="D17" s="271" t="s">
        <v>248</v>
      </c>
      <c r="E17" s="272"/>
      <c r="F17" s="121">
        <v>5</v>
      </c>
      <c r="G17" s="122">
        <f>[1]liv2!P34</f>
        <v>0.1</v>
      </c>
      <c r="H17" s="123">
        <f>[1]RectL2!M33</f>
        <v>0.1</v>
      </c>
      <c r="I17" s="122">
        <f>[1]liv2!O34</f>
        <v>6.0000000000000001E-3</v>
      </c>
      <c r="J17" s="122">
        <f>[1]liv2!Q34</f>
        <v>7.0000000000000001E-3</v>
      </c>
      <c r="K17" s="124">
        <f t="shared" si="0"/>
        <v>100</v>
      </c>
      <c r="L17" s="125">
        <f>G17</f>
        <v>0.1</v>
      </c>
      <c r="M17" s="125">
        <f>L17</f>
        <v>0.1</v>
      </c>
      <c r="N17" s="124">
        <f t="shared" si="1"/>
        <v>1</v>
      </c>
      <c r="O17" s="126">
        <f>IF(L17=0,"",M17/L17)</f>
        <v>1</v>
      </c>
    </row>
    <row r="18" spans="1:17" s="106" customFormat="1" ht="20.25" customHeight="1" thickBot="1" x14ac:dyDescent="0.3">
      <c r="A18" s="127" t="s">
        <v>249</v>
      </c>
      <c r="B18" s="128"/>
      <c r="C18" s="128"/>
      <c r="D18" s="301" t="s">
        <v>250</v>
      </c>
      <c r="E18" s="302"/>
      <c r="F18" s="128">
        <v>6</v>
      </c>
      <c r="G18" s="129">
        <f>G19+G31</f>
        <v>2354.1398666151763</v>
      </c>
      <c r="H18" s="130">
        <f>H19+H31</f>
        <v>2442.6398666151763</v>
      </c>
      <c r="I18" s="129">
        <f>I19+I31</f>
        <v>1140.086</v>
      </c>
      <c r="J18" s="129">
        <f>J19+J31</f>
        <v>1820.2169999999996</v>
      </c>
      <c r="K18" s="131">
        <f t="shared" si="0"/>
        <v>103.75933483201433</v>
      </c>
      <c r="L18" s="129">
        <f>L19+L31</f>
        <v>2354.1398666151763</v>
      </c>
      <c r="M18" s="129">
        <f>M19+M31</f>
        <v>2354.1398666151763</v>
      </c>
      <c r="N18" s="131">
        <f t="shared" si="1"/>
        <v>1</v>
      </c>
      <c r="O18" s="132">
        <v>1578.6</v>
      </c>
      <c r="Q18" s="133"/>
    </row>
    <row r="19" spans="1:17" ht="28.5" customHeight="1" x14ac:dyDescent="0.2">
      <c r="A19" s="281"/>
      <c r="B19" s="134">
        <v>1</v>
      </c>
      <c r="C19" s="134"/>
      <c r="D19" s="275" t="s">
        <v>251</v>
      </c>
      <c r="E19" s="276"/>
      <c r="F19" s="134">
        <v>7</v>
      </c>
      <c r="G19" s="135">
        <f>[1]liv2!P41</f>
        <v>2354.1098666151761</v>
      </c>
      <c r="H19" s="136">
        <f>[1]RectL2!M40</f>
        <v>2442.6098666151761</v>
      </c>
      <c r="I19" s="135">
        <f>[1]liv2!O41</f>
        <v>1140.086</v>
      </c>
      <c r="J19" s="135">
        <f>[1]liv2!Q41</f>
        <v>1820.1869999999997</v>
      </c>
      <c r="K19" s="137">
        <f t="shared" si="0"/>
        <v>103.75938273973799</v>
      </c>
      <c r="L19" s="138">
        <f>L20+L21+L22+L30</f>
        <v>2354.1098666151761</v>
      </c>
      <c r="M19" s="138">
        <f>M20+M21+M22+M30</f>
        <v>2354.1098666151761</v>
      </c>
      <c r="N19" s="139">
        <v>0</v>
      </c>
      <c r="O19" s="140">
        <v>18.850000000000001</v>
      </c>
      <c r="P19" s="141"/>
      <c r="Q19" s="141"/>
    </row>
    <row r="20" spans="1:17" ht="20.100000000000001" customHeight="1" x14ac:dyDescent="0.2">
      <c r="A20" s="288"/>
      <c r="B20" s="313"/>
      <c r="C20" s="113" t="s">
        <v>252</v>
      </c>
      <c r="D20" s="292" t="s">
        <v>253</v>
      </c>
      <c r="E20" s="293"/>
      <c r="F20" s="113">
        <v>8</v>
      </c>
      <c r="G20" s="116">
        <f>[1]liv2!P42</f>
        <v>1112.2195611746999</v>
      </c>
      <c r="H20" s="117">
        <f>[1]RectL2!M41</f>
        <v>1200.7195611746999</v>
      </c>
      <c r="I20" s="116">
        <f>[1]liv2!O42</f>
        <v>446.11599999999999</v>
      </c>
      <c r="J20" s="116">
        <f>[1]liv2!Q42</f>
        <v>871.01699999999994</v>
      </c>
      <c r="K20" s="118">
        <f t="shared" si="0"/>
        <v>107.95706199471337</v>
      </c>
      <c r="L20" s="142">
        <f>G20</f>
        <v>1112.2195611746999</v>
      </c>
      <c r="M20" s="119">
        <f>L20</f>
        <v>1112.2195611746999</v>
      </c>
      <c r="N20" s="118">
        <f>IF(G20=0,"0",L20/G20)</f>
        <v>1</v>
      </c>
      <c r="O20" s="120"/>
    </row>
    <row r="21" spans="1:17" ht="21" customHeight="1" x14ac:dyDescent="0.2">
      <c r="A21" s="288"/>
      <c r="B21" s="270"/>
      <c r="C21" s="113" t="s">
        <v>254</v>
      </c>
      <c r="D21" s="292" t="s">
        <v>255</v>
      </c>
      <c r="E21" s="293"/>
      <c r="F21" s="113">
        <v>9</v>
      </c>
      <c r="G21" s="116">
        <f>[1]liv2!P90</f>
        <v>39.563727369047626</v>
      </c>
      <c r="H21" s="117">
        <f>[1]RectL2!M89</f>
        <v>39.563727369047626</v>
      </c>
      <c r="I21" s="116">
        <f>[1]liv2!O90</f>
        <v>29.582000000000001</v>
      </c>
      <c r="J21" s="116">
        <f>[1]liv2!Q90</f>
        <v>38.94</v>
      </c>
      <c r="K21" s="118">
        <f t="shared" si="0"/>
        <v>100</v>
      </c>
      <c r="L21" s="142">
        <f>G21</f>
        <v>39.563727369047626</v>
      </c>
      <c r="M21" s="119">
        <f>L21</f>
        <v>39.563727369047626</v>
      </c>
      <c r="N21" s="118">
        <v>0</v>
      </c>
      <c r="O21" s="120">
        <v>36.75</v>
      </c>
    </row>
    <row r="22" spans="1:17" ht="27" customHeight="1" thickBot="1" x14ac:dyDescent="0.25">
      <c r="A22" s="288"/>
      <c r="B22" s="270"/>
      <c r="C22" s="143" t="s">
        <v>256</v>
      </c>
      <c r="D22" s="286" t="s">
        <v>257</v>
      </c>
      <c r="E22" s="287"/>
      <c r="F22" s="143">
        <v>10</v>
      </c>
      <c r="G22" s="135">
        <f>[1]liv2!P97</f>
        <v>1139.3681900000001</v>
      </c>
      <c r="H22" s="136">
        <f>[1]RectL2!M96</f>
        <v>1139.3681900000001</v>
      </c>
      <c r="I22" s="135">
        <f>[1]liv2!O97</f>
        <v>624.00299999999993</v>
      </c>
      <c r="J22" s="135">
        <f>[1]liv2!Q97</f>
        <v>840.37199999999996</v>
      </c>
      <c r="K22" s="144">
        <f t="shared" si="0"/>
        <v>100</v>
      </c>
      <c r="L22" s="145">
        <f>L23+L28+L29</f>
        <v>1139.3681900000001</v>
      </c>
      <c r="M22" s="146">
        <f>M23+M28+M29</f>
        <v>1139.3681900000001</v>
      </c>
      <c r="N22" s="147">
        <f t="shared" ref="N22:N34" si="2">IF(G22=0,"0",L22/G22)</f>
        <v>1</v>
      </c>
      <c r="O22" s="148">
        <v>0</v>
      </c>
    </row>
    <row r="23" spans="1:17" s="106" customFormat="1" ht="23.25" customHeight="1" thickBot="1" x14ac:dyDescent="0.3">
      <c r="A23" s="288"/>
      <c r="B23" s="314"/>
      <c r="C23" s="127"/>
      <c r="D23" s="149" t="s">
        <v>138</v>
      </c>
      <c r="E23" s="150" t="s">
        <v>258</v>
      </c>
      <c r="F23" s="128">
        <v>11</v>
      </c>
      <c r="G23" s="129">
        <f>[1]liv2!P98</f>
        <v>1078.1836000000001</v>
      </c>
      <c r="H23" s="130">
        <f>[1]RectL2!M97</f>
        <v>1078.1836000000001</v>
      </c>
      <c r="I23" s="129">
        <f>[1]liv2!O98</f>
        <v>524.11299999999994</v>
      </c>
      <c r="J23" s="129">
        <f>[1]liv2!Q98</f>
        <v>692.48199999999997</v>
      </c>
      <c r="K23" s="131">
        <f t="shared" si="0"/>
        <v>100</v>
      </c>
      <c r="L23" s="151">
        <f t="shared" ref="L23:L28" si="3">G23</f>
        <v>1078.1836000000001</v>
      </c>
      <c r="M23" s="149">
        <f>M24+M25</f>
        <v>1078.1836000000001</v>
      </c>
      <c r="N23" s="131">
        <f t="shared" si="2"/>
        <v>1</v>
      </c>
      <c r="O23" s="132">
        <f>IF(L23=0,"",M23/L23)</f>
        <v>1</v>
      </c>
      <c r="P23" s="133"/>
      <c r="Q23" s="133"/>
    </row>
    <row r="24" spans="1:17" ht="20.100000000000001" customHeight="1" x14ac:dyDescent="0.2">
      <c r="A24" s="288"/>
      <c r="B24" s="270"/>
      <c r="C24" s="290"/>
      <c r="D24" s="152" t="s">
        <v>140</v>
      </c>
      <c r="E24" s="138" t="s">
        <v>259</v>
      </c>
      <c r="F24" s="134">
        <v>12</v>
      </c>
      <c r="G24" s="153">
        <f>[1]liv2!P99</f>
        <v>909.74160000000006</v>
      </c>
      <c r="H24" s="136">
        <f>[1]RectL2!M98</f>
        <v>909.74160000000006</v>
      </c>
      <c r="I24" s="135">
        <f>[1]liv2!O99</f>
        <v>446.86299999999994</v>
      </c>
      <c r="J24" s="135">
        <f>[1]liv2!Q99</f>
        <v>604.51699999999994</v>
      </c>
      <c r="K24" s="103">
        <f t="shared" si="0"/>
        <v>100</v>
      </c>
      <c r="L24" s="154">
        <f t="shared" si="3"/>
        <v>909.74160000000006</v>
      </c>
      <c r="M24" s="155">
        <f>L24</f>
        <v>909.74160000000006</v>
      </c>
      <c r="N24" s="139">
        <f t="shared" si="2"/>
        <v>1</v>
      </c>
      <c r="O24" s="140">
        <f>IF(L24=0,"",M24/L24)</f>
        <v>1</v>
      </c>
    </row>
    <row r="25" spans="1:17" ht="20.100000000000001" customHeight="1" x14ac:dyDescent="0.2">
      <c r="A25" s="288"/>
      <c r="B25" s="270"/>
      <c r="C25" s="270"/>
      <c r="D25" s="156" t="s">
        <v>145</v>
      </c>
      <c r="E25" s="114" t="s">
        <v>260</v>
      </c>
      <c r="F25" s="113">
        <v>13</v>
      </c>
      <c r="G25" s="116">
        <f>[1]liv2!P103</f>
        <v>168.44200000000001</v>
      </c>
      <c r="H25" s="117">
        <f>[1]RectL2!M102</f>
        <v>168.44200000000001</v>
      </c>
      <c r="I25" s="116">
        <f>[1]liv2!O103</f>
        <v>77.25</v>
      </c>
      <c r="J25" s="116">
        <f>[1]liv2!Q103</f>
        <v>87.965000000000003</v>
      </c>
      <c r="K25" s="118">
        <f t="shared" si="0"/>
        <v>100</v>
      </c>
      <c r="L25" s="119">
        <f t="shared" si="3"/>
        <v>168.44200000000001</v>
      </c>
      <c r="M25" s="142">
        <f t="shared" ref="M25:M31" si="4">L25</f>
        <v>168.44200000000001</v>
      </c>
      <c r="N25" s="118">
        <f t="shared" si="2"/>
        <v>1</v>
      </c>
      <c r="O25" s="120">
        <f>IF(L25=0,"",M25/L25)</f>
        <v>1</v>
      </c>
    </row>
    <row r="26" spans="1:17" s="106" customFormat="1" ht="21" customHeight="1" x14ac:dyDescent="0.25">
      <c r="A26" s="288"/>
      <c r="B26" s="270"/>
      <c r="C26" s="270"/>
      <c r="D26" s="156" t="s">
        <v>154</v>
      </c>
      <c r="E26" s="114" t="s">
        <v>261</v>
      </c>
      <c r="F26" s="113">
        <v>14</v>
      </c>
      <c r="G26" s="116">
        <f>[1]liv2!P111</f>
        <v>0</v>
      </c>
      <c r="H26" s="117"/>
      <c r="I26" s="116"/>
      <c r="J26" s="116">
        <f>[1]liv2!Q111</f>
        <v>0</v>
      </c>
      <c r="K26" s="118">
        <f t="shared" si="0"/>
        <v>0</v>
      </c>
      <c r="L26" s="119">
        <f t="shared" si="3"/>
        <v>0</v>
      </c>
      <c r="M26" s="142">
        <f t="shared" si="4"/>
        <v>0</v>
      </c>
      <c r="N26" s="118" t="str">
        <f t="shared" si="2"/>
        <v>0</v>
      </c>
      <c r="O26" s="157"/>
    </row>
    <row r="27" spans="1:17" s="2" customFormat="1" ht="30" customHeight="1" x14ac:dyDescent="0.2">
      <c r="A27" s="288"/>
      <c r="B27" s="270"/>
      <c r="C27" s="270"/>
      <c r="D27" s="156"/>
      <c r="E27" s="114" t="s">
        <v>262</v>
      </c>
      <c r="F27" s="113">
        <v>15</v>
      </c>
      <c r="G27" s="116"/>
      <c r="H27" s="117"/>
      <c r="I27" s="116"/>
      <c r="J27" s="116"/>
      <c r="K27" s="118">
        <f t="shared" si="0"/>
        <v>0</v>
      </c>
      <c r="L27" s="119">
        <f t="shared" si="3"/>
        <v>0</v>
      </c>
      <c r="M27" s="142">
        <f t="shared" si="4"/>
        <v>0</v>
      </c>
      <c r="N27" s="118" t="str">
        <f t="shared" si="2"/>
        <v>0</v>
      </c>
      <c r="O27" s="120" t="str">
        <f>IF(L27=0,"",M27/L27)</f>
        <v/>
      </c>
    </row>
    <row r="28" spans="1:17" s="106" customFormat="1" ht="30.75" customHeight="1" x14ac:dyDescent="0.25">
      <c r="A28" s="288"/>
      <c r="B28" s="270"/>
      <c r="C28" s="270"/>
      <c r="D28" s="156" t="s">
        <v>159</v>
      </c>
      <c r="E28" s="114" t="s">
        <v>263</v>
      </c>
      <c r="F28" s="113">
        <v>16</v>
      </c>
      <c r="G28" s="116">
        <f>[1]liv2!P115</f>
        <v>34.229999999999997</v>
      </c>
      <c r="H28" s="117">
        <f>[1]RectL2!M114</f>
        <v>34.229999999999997</v>
      </c>
      <c r="I28" s="116">
        <f>[1]liv2!O115</f>
        <v>86.883999999999986</v>
      </c>
      <c r="J28" s="116">
        <f>[1]liv2!Q115</f>
        <v>130.32599999999999</v>
      </c>
      <c r="K28" s="118">
        <f t="shared" si="0"/>
        <v>100</v>
      </c>
      <c r="L28" s="119">
        <f t="shared" si="3"/>
        <v>34.229999999999997</v>
      </c>
      <c r="M28" s="142">
        <f t="shared" si="4"/>
        <v>34.229999999999997</v>
      </c>
      <c r="N28" s="118">
        <f t="shared" si="2"/>
        <v>1</v>
      </c>
      <c r="O28" s="120">
        <f>IF(L28=0,"",M28/L28)</f>
        <v>1</v>
      </c>
    </row>
    <row r="29" spans="1:17" s="106" customFormat="1" ht="18.75" customHeight="1" x14ac:dyDescent="0.25">
      <c r="A29" s="288"/>
      <c r="B29" s="270"/>
      <c r="C29" s="270"/>
      <c r="D29" s="156" t="s">
        <v>167</v>
      </c>
      <c r="E29" s="114" t="s">
        <v>264</v>
      </c>
      <c r="F29" s="113">
        <v>17</v>
      </c>
      <c r="G29" s="116">
        <f>[1]liv2!P124</f>
        <v>26.954590000000003</v>
      </c>
      <c r="H29" s="117">
        <f>[1]RectL2!M123</f>
        <v>26.954590000000003</v>
      </c>
      <c r="I29" s="116">
        <f>[1]liv2!O124</f>
        <v>13.006</v>
      </c>
      <c r="J29" s="116">
        <f>[1]liv2!Q124</f>
        <v>17.564</v>
      </c>
      <c r="K29" s="118">
        <f t="shared" si="0"/>
        <v>100</v>
      </c>
      <c r="L29" s="119">
        <f>G29</f>
        <v>26.954590000000003</v>
      </c>
      <c r="M29" s="142">
        <f t="shared" si="4"/>
        <v>26.954590000000003</v>
      </c>
      <c r="N29" s="118">
        <f t="shared" si="2"/>
        <v>1</v>
      </c>
      <c r="O29" s="120">
        <v>3.2</v>
      </c>
    </row>
    <row r="30" spans="1:17" s="106" customFormat="1" ht="20.25" customHeight="1" x14ac:dyDescent="0.25">
      <c r="A30" s="288"/>
      <c r="B30" s="270"/>
      <c r="C30" s="113" t="s">
        <v>265</v>
      </c>
      <c r="D30" s="292" t="s">
        <v>266</v>
      </c>
      <c r="E30" s="293"/>
      <c r="F30" s="113">
        <v>18</v>
      </c>
      <c r="G30" s="116">
        <f>[1]liv2!P125</f>
        <v>62.958388071428573</v>
      </c>
      <c r="H30" s="117">
        <f>[1]RectL2!M124</f>
        <v>62.958388071428573</v>
      </c>
      <c r="I30" s="116">
        <f>[1]liv2!O125</f>
        <v>40.384999999999991</v>
      </c>
      <c r="J30" s="116">
        <f>[1]liv2!Q125</f>
        <v>69.85799999999999</v>
      </c>
      <c r="K30" s="118">
        <f t="shared" si="0"/>
        <v>100</v>
      </c>
      <c r="L30" s="119">
        <f>G30</f>
        <v>62.958388071428573</v>
      </c>
      <c r="M30" s="142">
        <f t="shared" si="4"/>
        <v>62.958388071428573</v>
      </c>
      <c r="N30" s="118">
        <f t="shared" si="2"/>
        <v>1</v>
      </c>
      <c r="O30" s="119">
        <f>[1]liv2!R125</f>
        <v>0.90123376093544882</v>
      </c>
    </row>
    <row r="31" spans="1:17" ht="20.100000000000001" customHeight="1" thickBot="1" x14ac:dyDescent="0.25">
      <c r="A31" s="289"/>
      <c r="B31" s="143">
        <v>2</v>
      </c>
      <c r="C31" s="143"/>
      <c r="D31" s="286" t="s">
        <v>267</v>
      </c>
      <c r="E31" s="287"/>
      <c r="F31" s="143">
        <v>19</v>
      </c>
      <c r="G31" s="158">
        <f>[1]liv2!P142</f>
        <v>0.03</v>
      </c>
      <c r="H31" s="136">
        <f>[1]RectL2!M141</f>
        <v>0.03</v>
      </c>
      <c r="I31" s="135">
        <f>[1]liv2!O142</f>
        <v>0</v>
      </c>
      <c r="J31" s="135">
        <f>[1]liv2!Q142</f>
        <v>0.03</v>
      </c>
      <c r="K31" s="137">
        <f t="shared" si="0"/>
        <v>100</v>
      </c>
      <c r="L31" s="154">
        <f>G31</f>
        <v>0.03</v>
      </c>
      <c r="M31" s="159">
        <f t="shared" si="4"/>
        <v>0.03</v>
      </c>
      <c r="N31" s="147">
        <f t="shared" si="2"/>
        <v>1</v>
      </c>
      <c r="O31" s="148">
        <f>IF(L31=0,"",M31/L31)</f>
        <v>1</v>
      </c>
    </row>
    <row r="32" spans="1:17" s="167" customFormat="1" x14ac:dyDescent="0.25">
      <c r="A32" s="160" t="s">
        <v>194</v>
      </c>
      <c r="B32" s="161"/>
      <c r="C32" s="161"/>
      <c r="D32" s="303" t="s">
        <v>268</v>
      </c>
      <c r="E32" s="304"/>
      <c r="F32" s="161">
        <v>20</v>
      </c>
      <c r="G32" s="162">
        <f>G13-G18</f>
        <v>110.41746581552798</v>
      </c>
      <c r="H32" s="163">
        <f>H13-H18</f>
        <v>110.41746581552798</v>
      </c>
      <c r="I32" s="162">
        <f>I13-I18</f>
        <v>398.66000000000008</v>
      </c>
      <c r="J32" s="162">
        <f>J13-J18</f>
        <v>435.82300000000077</v>
      </c>
      <c r="K32" s="110">
        <f t="shared" si="0"/>
        <v>100</v>
      </c>
      <c r="L32" s="164">
        <f>L13-L18</f>
        <v>110.41746581552798</v>
      </c>
      <c r="M32" s="165">
        <f>M13-M18</f>
        <v>110.41746581552798</v>
      </c>
      <c r="N32" s="110">
        <f t="shared" si="2"/>
        <v>1</v>
      </c>
      <c r="O32" s="166">
        <f>IF(L32=0,"",M32/L32)</f>
        <v>1</v>
      </c>
    </row>
    <row r="33" spans="1:15" s="167" customFormat="1" ht="16.5" thickBot="1" x14ac:dyDescent="0.3">
      <c r="A33" s="168" t="s">
        <v>198</v>
      </c>
      <c r="B33" s="169">
        <v>1</v>
      </c>
      <c r="C33" s="169"/>
      <c r="D33" s="305" t="s">
        <v>269</v>
      </c>
      <c r="E33" s="306"/>
      <c r="F33" s="169">
        <v>21</v>
      </c>
      <c r="G33" s="122">
        <f>[1]liv2!P153</f>
        <v>17.666794530484477</v>
      </c>
      <c r="H33" s="123">
        <f>G33</f>
        <v>17.666794530484477</v>
      </c>
      <c r="I33" s="122">
        <f>[1]liv2!O153</f>
        <v>63.784640000000003</v>
      </c>
      <c r="J33" s="122">
        <f>[1]liv2!Q153</f>
        <v>69.73599999999999</v>
      </c>
      <c r="K33" s="144">
        <f t="shared" si="0"/>
        <v>100</v>
      </c>
      <c r="L33" s="122">
        <f>L32*16%</f>
        <v>17.666794530484477</v>
      </c>
      <c r="M33" s="122">
        <f>M32*16%</f>
        <v>17.666794530484477</v>
      </c>
      <c r="N33" s="124">
        <f t="shared" si="2"/>
        <v>1</v>
      </c>
      <c r="O33" s="170">
        <f>IF(L33=0,"",M33/L33)</f>
        <v>1</v>
      </c>
    </row>
    <row r="34" spans="1:15" s="174" customFormat="1" x14ac:dyDescent="0.25">
      <c r="A34" s="171"/>
      <c r="B34" s="134">
        <v>2</v>
      </c>
      <c r="C34" s="134"/>
      <c r="D34" s="307" t="s">
        <v>270</v>
      </c>
      <c r="E34" s="308"/>
      <c r="F34" s="134">
        <v>22</v>
      </c>
      <c r="G34" s="157"/>
      <c r="H34" s="172"/>
      <c r="I34" s="157"/>
      <c r="J34" s="157"/>
      <c r="K34" s="173" t="str">
        <f>IF(G34=0,"0",G34/#REF!)</f>
        <v>0</v>
      </c>
      <c r="L34" s="157"/>
      <c r="M34" s="157"/>
      <c r="N34" s="139" t="str">
        <f t="shared" si="2"/>
        <v>0</v>
      </c>
      <c r="O34" s="140"/>
    </row>
    <row r="35" spans="1:15" s="174" customFormat="1" x14ac:dyDescent="0.2">
      <c r="A35" s="175"/>
      <c r="B35" s="113">
        <v>3</v>
      </c>
      <c r="C35" s="113"/>
      <c r="D35" s="297" t="s">
        <v>271</v>
      </c>
      <c r="E35" s="298"/>
      <c r="F35" s="113">
        <v>23</v>
      </c>
      <c r="G35" s="119"/>
      <c r="H35" s="176"/>
      <c r="I35" s="119"/>
      <c r="J35" s="119">
        <v>0</v>
      </c>
      <c r="K35" s="177" t="str">
        <f>IF(G35=0,"0",G35/#REF!)</f>
        <v>0</v>
      </c>
      <c r="L35" s="119">
        <v>0</v>
      </c>
      <c r="M35" s="119"/>
      <c r="N35" s="118">
        <v>0</v>
      </c>
      <c r="O35" s="120"/>
    </row>
    <row r="36" spans="1:15" s="174" customFormat="1" x14ac:dyDescent="0.2">
      <c r="A36" s="175"/>
      <c r="B36" s="113">
        <v>4</v>
      </c>
      <c r="C36" s="113"/>
      <c r="D36" s="297" t="s">
        <v>272</v>
      </c>
      <c r="E36" s="298"/>
      <c r="F36" s="113">
        <v>24</v>
      </c>
      <c r="G36" s="119"/>
      <c r="H36" s="176"/>
      <c r="I36" s="119"/>
      <c r="J36" s="119"/>
      <c r="K36" s="177" t="str">
        <f>IF(G36=0,"0",G36/#REF!)</f>
        <v>0</v>
      </c>
      <c r="L36" s="119"/>
      <c r="M36" s="119"/>
      <c r="N36" s="118" t="str">
        <f>IF(G36=0,"0",L36/G36)</f>
        <v>0</v>
      </c>
      <c r="O36" s="120"/>
    </row>
    <row r="37" spans="1:15" s="174" customFormat="1" ht="16.5" thickBot="1" x14ac:dyDescent="0.25">
      <c r="A37" s="178"/>
      <c r="B37" s="143">
        <v>5</v>
      </c>
      <c r="C37" s="143"/>
      <c r="D37" s="299" t="s">
        <v>273</v>
      </c>
      <c r="E37" s="300"/>
      <c r="F37" s="143">
        <v>25</v>
      </c>
      <c r="G37" s="179"/>
      <c r="H37" s="180"/>
      <c r="I37" s="179"/>
      <c r="J37" s="179"/>
      <c r="K37" s="181" t="str">
        <f>IF(G37=0,"0",G37/#REF!)</f>
        <v>0</v>
      </c>
      <c r="L37" s="179"/>
      <c r="M37" s="179"/>
      <c r="N37" s="147" t="str">
        <f>IF(G37=0,"0",L37/G37)</f>
        <v>0</v>
      </c>
      <c r="O37" s="148"/>
    </row>
    <row r="38" spans="1:15" s="167" customFormat="1" ht="37.5" customHeight="1" thickBot="1" x14ac:dyDescent="0.3">
      <c r="A38" s="127" t="s">
        <v>200</v>
      </c>
      <c r="B38" s="128"/>
      <c r="C38" s="128"/>
      <c r="D38" s="301" t="s">
        <v>274</v>
      </c>
      <c r="E38" s="302"/>
      <c r="F38" s="128">
        <v>26</v>
      </c>
      <c r="G38" s="182">
        <f>G32-G33-G34+G35-G36-G37</f>
        <v>92.750671285043495</v>
      </c>
      <c r="H38" s="183">
        <f>H32-H33-H34+H35-H36-H37</f>
        <v>92.750671285043495</v>
      </c>
      <c r="I38" s="182">
        <f>I32-I33-I34+I35-I36-I37</f>
        <v>334.87536000000006</v>
      </c>
      <c r="J38" s="182">
        <f>J32-J33-J34+J35-J36-J37</f>
        <v>366.08700000000078</v>
      </c>
      <c r="K38" s="131">
        <f>IF(G38&gt;0,H38/G38*100,0)</f>
        <v>100</v>
      </c>
      <c r="L38" s="182">
        <f>L32-L33-L34+L35-L36-L37</f>
        <v>92.750671285043495</v>
      </c>
      <c r="M38" s="184">
        <f>M32-M33-M34+M35-M36-M37</f>
        <v>92.750671285043495</v>
      </c>
      <c r="N38" s="131">
        <f>IF(G38=0,"0",L38/G38)</f>
        <v>1</v>
      </c>
      <c r="O38" s="132">
        <f t="shared" ref="O38:O44" si="5">IF(L38=0,"",M38/L38)</f>
        <v>1</v>
      </c>
    </row>
    <row r="39" spans="1:15" s="174" customFormat="1" ht="19.5" customHeight="1" x14ac:dyDescent="0.2">
      <c r="A39" s="281"/>
      <c r="B39" s="134">
        <v>1</v>
      </c>
      <c r="C39" s="134"/>
      <c r="D39" s="275" t="s">
        <v>275</v>
      </c>
      <c r="E39" s="276"/>
      <c r="F39" s="134">
        <v>27</v>
      </c>
      <c r="G39" s="153">
        <v>0</v>
      </c>
      <c r="H39" s="185">
        <v>0</v>
      </c>
      <c r="I39" s="153">
        <v>0</v>
      </c>
      <c r="J39" s="153">
        <v>0</v>
      </c>
      <c r="K39" s="173" t="str">
        <f>IF(G39=0,"0",G39/#REF!)</f>
        <v>0</v>
      </c>
      <c r="L39" s="157"/>
      <c r="M39" s="155"/>
      <c r="N39" s="139">
        <v>0</v>
      </c>
      <c r="O39" s="140" t="str">
        <f t="shared" si="5"/>
        <v/>
      </c>
    </row>
    <row r="40" spans="1:15" s="174" customFormat="1" ht="21.75" customHeight="1" x14ac:dyDescent="0.2">
      <c r="A40" s="288"/>
      <c r="B40" s="113">
        <v>2</v>
      </c>
      <c r="C40" s="113"/>
      <c r="D40" s="292" t="s">
        <v>276</v>
      </c>
      <c r="E40" s="293"/>
      <c r="F40" s="113">
        <v>28</v>
      </c>
      <c r="G40" s="116"/>
      <c r="H40" s="117"/>
      <c r="I40" s="116"/>
      <c r="J40" s="116"/>
      <c r="K40" s="177" t="str">
        <f>IF(G40=0,"0",G40/#REF!)</f>
        <v>0</v>
      </c>
      <c r="L40" s="119"/>
      <c r="M40" s="142"/>
      <c r="N40" s="118">
        <v>0</v>
      </c>
      <c r="O40" s="120" t="str">
        <f t="shared" si="5"/>
        <v/>
      </c>
    </row>
    <row r="41" spans="1:15" s="174" customFormat="1" ht="21" customHeight="1" x14ac:dyDescent="0.2">
      <c r="A41" s="288"/>
      <c r="B41" s="113">
        <v>3</v>
      </c>
      <c r="C41" s="113"/>
      <c r="D41" s="292" t="s">
        <v>277</v>
      </c>
      <c r="E41" s="293"/>
      <c r="F41" s="113">
        <v>29</v>
      </c>
      <c r="G41" s="116"/>
      <c r="H41" s="117"/>
      <c r="I41" s="116"/>
      <c r="J41" s="116"/>
      <c r="K41" s="177" t="str">
        <f>IF(G41=0,"0",G41/#REF!)</f>
        <v>0</v>
      </c>
      <c r="L41" s="119"/>
      <c r="M41" s="142"/>
      <c r="N41" s="118" t="str">
        <f t="shared" ref="N41:N46" si="6">IF(G41=0,"0",L41/G41)</f>
        <v>0</v>
      </c>
      <c r="O41" s="120" t="str">
        <f t="shared" si="5"/>
        <v/>
      </c>
    </row>
    <row r="42" spans="1:15" s="174" customFormat="1" ht="65.25" customHeight="1" x14ac:dyDescent="0.2">
      <c r="A42" s="288"/>
      <c r="B42" s="113">
        <v>4</v>
      </c>
      <c r="C42" s="113"/>
      <c r="D42" s="292" t="s">
        <v>278</v>
      </c>
      <c r="E42" s="293"/>
      <c r="F42" s="113">
        <v>30</v>
      </c>
      <c r="G42" s="116"/>
      <c r="H42" s="117"/>
      <c r="I42" s="116"/>
      <c r="J42" s="116"/>
      <c r="K42" s="177" t="str">
        <f>IF(G42=0,"0",G42/#REF!)</f>
        <v>0</v>
      </c>
      <c r="L42" s="119"/>
      <c r="M42" s="142"/>
      <c r="N42" s="118" t="str">
        <f t="shared" si="6"/>
        <v>0</v>
      </c>
      <c r="O42" s="120" t="str">
        <f t="shared" si="5"/>
        <v/>
      </c>
    </row>
    <row r="43" spans="1:15" s="174" customFormat="1" ht="20.25" customHeight="1" x14ac:dyDescent="0.2">
      <c r="A43" s="288"/>
      <c r="B43" s="113">
        <v>5</v>
      </c>
      <c r="C43" s="113"/>
      <c r="D43" s="292" t="s">
        <v>279</v>
      </c>
      <c r="E43" s="293"/>
      <c r="F43" s="113">
        <v>31</v>
      </c>
      <c r="G43" s="116">
        <v>0</v>
      </c>
      <c r="H43" s="117"/>
      <c r="I43" s="116"/>
      <c r="J43" s="116"/>
      <c r="K43" s="181" t="str">
        <f>IF(G43=0,"0",G43/#REF!)</f>
        <v>0</v>
      </c>
      <c r="L43" s="119">
        <v>0</v>
      </c>
      <c r="M43" s="142">
        <v>0</v>
      </c>
      <c r="N43" s="118" t="str">
        <f t="shared" si="6"/>
        <v>0</v>
      </c>
      <c r="O43" s="120" t="str">
        <f t="shared" si="5"/>
        <v/>
      </c>
    </row>
    <row r="44" spans="1:15" s="174" customFormat="1" ht="32.25" customHeight="1" x14ac:dyDescent="0.2">
      <c r="A44" s="288"/>
      <c r="B44" s="113">
        <v>6</v>
      </c>
      <c r="C44" s="113"/>
      <c r="D44" s="292" t="s">
        <v>280</v>
      </c>
      <c r="E44" s="294"/>
      <c r="F44" s="113">
        <v>32</v>
      </c>
      <c r="G44" s="186">
        <f>G38-G39-G40-G41-G42-G43</f>
        <v>92.750671285043495</v>
      </c>
      <c r="H44" s="187">
        <f>H38-H39-H40-H41-H42-H43</f>
        <v>92.750671285043495</v>
      </c>
      <c r="I44" s="186">
        <f>I38-I39-I40-I41-I42-I43</f>
        <v>334.87536000000006</v>
      </c>
      <c r="J44" s="186">
        <f>J38-J39-J40-J41-J42-J43</f>
        <v>366.08700000000078</v>
      </c>
      <c r="K44" s="118">
        <f>IF(G44&gt;0,H44/G44*100,0)</f>
        <v>100</v>
      </c>
      <c r="L44" s="186">
        <f>L38-L39-L40-L41-L42-L43</f>
        <v>92.750671285043495</v>
      </c>
      <c r="M44" s="188">
        <f>M38-M39-M40-M41-M42-M43</f>
        <v>92.750671285043495</v>
      </c>
      <c r="N44" s="118">
        <f t="shared" si="6"/>
        <v>1</v>
      </c>
      <c r="O44" s="120">
        <f t="shared" si="5"/>
        <v>1</v>
      </c>
    </row>
    <row r="45" spans="1:15" s="174" customFormat="1" ht="49.5" customHeight="1" x14ac:dyDescent="0.2">
      <c r="A45" s="288"/>
      <c r="B45" s="113">
        <v>7</v>
      </c>
      <c r="C45" s="113"/>
      <c r="D45" s="292" t="s">
        <v>281</v>
      </c>
      <c r="E45" s="293"/>
      <c r="F45" s="113">
        <v>33</v>
      </c>
      <c r="G45" s="116"/>
      <c r="H45" s="117"/>
      <c r="I45" s="116"/>
      <c r="J45" s="116"/>
      <c r="K45" s="189" t="str">
        <f>IF(G45=0,"0",G45/#REF!)</f>
        <v>0</v>
      </c>
      <c r="L45" s="119"/>
      <c r="M45" s="142"/>
      <c r="N45" s="118" t="str">
        <f t="shared" si="6"/>
        <v>0</v>
      </c>
      <c r="O45" s="120">
        <v>0</v>
      </c>
    </row>
    <row r="46" spans="1:15" s="167" customFormat="1" ht="66.75" customHeight="1" x14ac:dyDescent="0.25">
      <c r="A46" s="288"/>
      <c r="B46" s="190">
        <v>8</v>
      </c>
      <c r="C46" s="190"/>
      <c r="D46" s="295" t="s">
        <v>282</v>
      </c>
      <c r="E46" s="296"/>
      <c r="F46" s="190">
        <v>34</v>
      </c>
      <c r="G46" s="191">
        <f>G44/2</f>
        <v>46.375335642521748</v>
      </c>
      <c r="H46" s="192">
        <f>H44/2</f>
        <v>46.375335642521748</v>
      </c>
      <c r="I46" s="191">
        <f>I44/2</f>
        <v>167.43768000000003</v>
      </c>
      <c r="J46" s="191">
        <f>J44/2</f>
        <v>183.04350000000039</v>
      </c>
      <c r="K46" s="118">
        <f>IF(G46&gt;0,H46/G46*100,0)</f>
        <v>100</v>
      </c>
      <c r="L46" s="191">
        <f>L44/2</f>
        <v>46.375335642521748</v>
      </c>
      <c r="M46" s="193">
        <f>M44/2</f>
        <v>46.375335642521748</v>
      </c>
      <c r="N46" s="118">
        <f t="shared" si="6"/>
        <v>1</v>
      </c>
      <c r="O46" s="120">
        <v>0</v>
      </c>
    </row>
    <row r="47" spans="1:15" s="174" customFormat="1" ht="18.75" customHeight="1" x14ac:dyDescent="0.2">
      <c r="A47" s="288"/>
      <c r="B47" s="113"/>
      <c r="C47" s="113" t="s">
        <v>18</v>
      </c>
      <c r="D47" s="292" t="s">
        <v>283</v>
      </c>
      <c r="E47" s="293"/>
      <c r="F47" s="113">
        <v>35</v>
      </c>
      <c r="G47" s="116"/>
      <c r="H47" s="117"/>
      <c r="I47" s="116"/>
      <c r="J47" s="116">
        <v>0</v>
      </c>
      <c r="K47" s="177" t="str">
        <f>IF(G47=0,"0",G47/#REF!)</f>
        <v>0</v>
      </c>
      <c r="L47" s="119">
        <v>0</v>
      </c>
      <c r="M47" s="142"/>
      <c r="N47" s="118">
        <v>0</v>
      </c>
      <c r="O47" s="120">
        <v>65.040000000000006</v>
      </c>
    </row>
    <row r="48" spans="1:15" s="174" customFormat="1" ht="18.75" customHeight="1" x14ac:dyDescent="0.2">
      <c r="A48" s="288"/>
      <c r="B48" s="113"/>
      <c r="C48" s="113" t="s">
        <v>28</v>
      </c>
      <c r="D48" s="292" t="s">
        <v>284</v>
      </c>
      <c r="E48" s="293"/>
      <c r="F48" s="113">
        <v>36</v>
      </c>
      <c r="G48" s="116"/>
      <c r="H48" s="117"/>
      <c r="I48" s="116"/>
      <c r="J48" s="116">
        <v>0</v>
      </c>
      <c r="K48" s="177" t="str">
        <f>IF(G48=0,"0",G48/#REF!)</f>
        <v>0</v>
      </c>
      <c r="L48" s="119">
        <v>0</v>
      </c>
      <c r="M48" s="142"/>
      <c r="N48" s="118">
        <v>0</v>
      </c>
      <c r="O48" s="120">
        <v>6</v>
      </c>
    </row>
    <row r="49" spans="1:15" s="174" customFormat="1" ht="18.75" customHeight="1" x14ac:dyDescent="0.2">
      <c r="A49" s="288"/>
      <c r="B49" s="113"/>
      <c r="C49" s="113" t="s">
        <v>30</v>
      </c>
      <c r="D49" s="292" t="s">
        <v>285</v>
      </c>
      <c r="E49" s="293"/>
      <c r="F49" s="113">
        <v>37</v>
      </c>
      <c r="G49" s="116"/>
      <c r="H49" s="117"/>
      <c r="I49" s="116"/>
      <c r="J49" s="116">
        <v>0</v>
      </c>
      <c r="K49" s="177" t="str">
        <f>IF(G49=0,"0",G49/#REF!)</f>
        <v>0</v>
      </c>
      <c r="L49" s="119">
        <v>0</v>
      </c>
      <c r="M49" s="142"/>
      <c r="N49" s="118">
        <v>0</v>
      </c>
      <c r="O49" s="120">
        <v>34.43</v>
      </c>
    </row>
    <row r="50" spans="1:15" s="174" customFormat="1" ht="31.5" customHeight="1" thickBot="1" x14ac:dyDescent="0.25">
      <c r="A50" s="289"/>
      <c r="B50" s="143">
        <v>9</v>
      </c>
      <c r="C50" s="143"/>
      <c r="D50" s="286" t="s">
        <v>286</v>
      </c>
      <c r="E50" s="287"/>
      <c r="F50" s="143">
        <v>38</v>
      </c>
      <c r="G50" s="194">
        <f>G44-G45-G46</f>
        <v>46.375335642521748</v>
      </c>
      <c r="H50" s="195">
        <f>H44-H45-H46</f>
        <v>46.375335642521748</v>
      </c>
      <c r="I50" s="194">
        <f>I44-I45-I46</f>
        <v>167.43768000000003</v>
      </c>
      <c r="J50" s="194">
        <v>0</v>
      </c>
      <c r="K50" s="144">
        <f>IF(G50&gt;0,H50/G50*100,0)</f>
        <v>100</v>
      </c>
      <c r="L50" s="194">
        <v>0</v>
      </c>
      <c r="M50" s="196">
        <f>M44-M45-M46</f>
        <v>46.375335642521748</v>
      </c>
      <c r="N50" s="147">
        <v>0</v>
      </c>
      <c r="O50" s="148">
        <v>17.8</v>
      </c>
    </row>
    <row r="51" spans="1:15" s="174" customFormat="1" ht="21.75" customHeight="1" x14ac:dyDescent="0.2">
      <c r="A51" s="197" t="s">
        <v>287</v>
      </c>
      <c r="B51" s="107"/>
      <c r="C51" s="107"/>
      <c r="D51" s="277" t="s">
        <v>288</v>
      </c>
      <c r="E51" s="278"/>
      <c r="F51" s="107">
        <v>39</v>
      </c>
      <c r="G51" s="108"/>
      <c r="H51" s="109"/>
      <c r="I51" s="108"/>
      <c r="J51" s="108">
        <v>0</v>
      </c>
      <c r="K51" s="198" t="str">
        <f>IF(G51=0,"0",G51/#REF!)</f>
        <v>0</v>
      </c>
      <c r="L51" s="111">
        <v>0</v>
      </c>
      <c r="M51" s="199">
        <v>0</v>
      </c>
      <c r="N51" s="110">
        <v>0</v>
      </c>
      <c r="O51" s="112">
        <v>7.2</v>
      </c>
    </row>
    <row r="52" spans="1:15" s="174" customFormat="1" ht="18.75" customHeight="1" thickBot="1" x14ac:dyDescent="0.25">
      <c r="A52" s="200" t="s">
        <v>289</v>
      </c>
      <c r="B52" s="121"/>
      <c r="C52" s="121"/>
      <c r="D52" s="279" t="s">
        <v>290</v>
      </c>
      <c r="E52" s="280"/>
      <c r="F52" s="121">
        <v>40</v>
      </c>
      <c r="G52" s="122"/>
      <c r="H52" s="123"/>
      <c r="I52" s="122"/>
      <c r="J52" s="122">
        <v>0</v>
      </c>
      <c r="K52" s="201" t="str">
        <f>IF(G52=0,"0",G52/#REF!)</f>
        <v>0</v>
      </c>
      <c r="L52" s="125"/>
      <c r="M52" s="202"/>
      <c r="N52" s="124" t="str">
        <f t="shared" ref="N52:N72" si="7">IF(G52=0,"0",L52/G52)</f>
        <v>0</v>
      </c>
      <c r="O52" s="126">
        <v>0</v>
      </c>
    </row>
    <row r="53" spans="1:15" s="174" customFormat="1" x14ac:dyDescent="0.2">
      <c r="A53" s="281"/>
      <c r="B53" s="290"/>
      <c r="C53" s="134" t="s">
        <v>18</v>
      </c>
      <c r="D53" s="275" t="s">
        <v>291</v>
      </c>
      <c r="E53" s="276"/>
      <c r="F53" s="134">
        <v>41</v>
      </c>
      <c r="G53" s="153"/>
      <c r="H53" s="185"/>
      <c r="I53" s="153"/>
      <c r="J53" s="153"/>
      <c r="K53" s="173" t="str">
        <f>IF(G53=0,"0",G53/#REF!)</f>
        <v>0</v>
      </c>
      <c r="L53" s="157"/>
      <c r="M53" s="155"/>
      <c r="N53" s="139" t="str">
        <f t="shared" si="7"/>
        <v>0</v>
      </c>
      <c r="O53" s="140" t="str">
        <f>IF(L53=0,"",M53/L53)</f>
        <v/>
      </c>
    </row>
    <row r="54" spans="1:15" s="174" customFormat="1" x14ac:dyDescent="0.2">
      <c r="A54" s="288"/>
      <c r="B54" s="270"/>
      <c r="C54" s="113" t="s">
        <v>28</v>
      </c>
      <c r="D54" s="292" t="s">
        <v>292</v>
      </c>
      <c r="E54" s="293"/>
      <c r="F54" s="113">
        <v>42</v>
      </c>
      <c r="G54" s="116"/>
      <c r="H54" s="117"/>
      <c r="I54" s="116"/>
      <c r="J54" s="116"/>
      <c r="K54" s="177" t="str">
        <f>IF(G54=0,"0",G54/#REF!)</f>
        <v>0</v>
      </c>
      <c r="L54" s="119"/>
      <c r="M54" s="142"/>
      <c r="N54" s="118" t="str">
        <f t="shared" si="7"/>
        <v>0</v>
      </c>
      <c r="O54" s="120">
        <v>5.7</v>
      </c>
    </row>
    <row r="55" spans="1:15" s="174" customFormat="1" x14ac:dyDescent="0.2">
      <c r="A55" s="288"/>
      <c r="B55" s="270"/>
      <c r="C55" s="113" t="s">
        <v>30</v>
      </c>
      <c r="D55" s="292" t="s">
        <v>293</v>
      </c>
      <c r="E55" s="293"/>
      <c r="F55" s="113">
        <v>43</v>
      </c>
      <c r="G55" s="116"/>
      <c r="H55" s="117"/>
      <c r="I55" s="116"/>
      <c r="J55" s="116"/>
      <c r="K55" s="177" t="str">
        <f>IF(G55=0,"0",G55/#REF!)</f>
        <v>0</v>
      </c>
      <c r="L55" s="119"/>
      <c r="M55" s="142"/>
      <c r="N55" s="118" t="str">
        <f t="shared" si="7"/>
        <v>0</v>
      </c>
      <c r="O55" s="120" t="str">
        <f>IF(L55=0,"",M55/L55)</f>
        <v/>
      </c>
    </row>
    <row r="56" spans="1:15" s="174" customFormat="1" x14ac:dyDescent="0.2">
      <c r="A56" s="288"/>
      <c r="B56" s="270"/>
      <c r="C56" s="113" t="s">
        <v>36</v>
      </c>
      <c r="D56" s="292" t="s">
        <v>294</v>
      </c>
      <c r="E56" s="293"/>
      <c r="F56" s="113">
        <v>44</v>
      </c>
      <c r="G56" s="116"/>
      <c r="H56" s="117"/>
      <c r="I56" s="116"/>
      <c r="J56" s="116"/>
      <c r="K56" s="177" t="str">
        <f>IF(G56=0,"0",G56/#REF!)</f>
        <v>0</v>
      </c>
      <c r="L56" s="119"/>
      <c r="M56" s="142"/>
      <c r="N56" s="118" t="str">
        <f t="shared" si="7"/>
        <v>0</v>
      </c>
      <c r="O56" s="120" t="str">
        <f>IF(L56=0,"",M56/L56)</f>
        <v/>
      </c>
    </row>
    <row r="57" spans="1:15" s="174" customFormat="1" ht="16.5" thickBot="1" x14ac:dyDescent="0.25">
      <c r="A57" s="289"/>
      <c r="B57" s="291"/>
      <c r="C57" s="143" t="s">
        <v>38</v>
      </c>
      <c r="D57" s="286" t="s">
        <v>129</v>
      </c>
      <c r="E57" s="287"/>
      <c r="F57" s="143">
        <v>45</v>
      </c>
      <c r="G57" s="158"/>
      <c r="H57" s="203"/>
      <c r="I57" s="158"/>
      <c r="J57" s="158"/>
      <c r="K57" s="181" t="str">
        <f>IF(G57=0,"0",G57/#REF!)</f>
        <v>0</v>
      </c>
      <c r="L57" s="179"/>
      <c r="M57" s="159"/>
      <c r="N57" s="147" t="str">
        <f t="shared" si="7"/>
        <v>0</v>
      </c>
      <c r="O57" s="148" t="str">
        <f>IF(L57=0,"",M57/L57)</f>
        <v/>
      </c>
    </row>
    <row r="58" spans="1:15" s="174" customFormat="1" ht="16.5" thickBot="1" x14ac:dyDescent="0.25">
      <c r="A58" s="204" t="s">
        <v>295</v>
      </c>
      <c r="B58" s="205"/>
      <c r="C58" s="205"/>
      <c r="D58" s="273" t="s">
        <v>296</v>
      </c>
      <c r="E58" s="274"/>
      <c r="F58" s="205">
        <v>46</v>
      </c>
      <c r="G58" s="129"/>
      <c r="H58" s="130"/>
      <c r="I58" s="129"/>
      <c r="J58" s="129"/>
      <c r="K58" s="206" t="str">
        <f>IF(G58=0,"0",G58/#REF!)</f>
        <v>0</v>
      </c>
      <c r="L58" s="207"/>
      <c r="M58" s="208"/>
      <c r="N58" s="131" t="str">
        <f t="shared" si="7"/>
        <v>0</v>
      </c>
      <c r="O58" s="209">
        <v>3</v>
      </c>
    </row>
    <row r="59" spans="1:15" s="174" customFormat="1" x14ac:dyDescent="0.2">
      <c r="A59" s="171"/>
      <c r="B59" s="134">
        <v>1</v>
      </c>
      <c r="C59" s="134"/>
      <c r="D59" s="275" t="s">
        <v>297</v>
      </c>
      <c r="E59" s="276"/>
      <c r="F59" s="134">
        <v>47</v>
      </c>
      <c r="G59" s="153"/>
      <c r="H59" s="185"/>
      <c r="I59" s="153"/>
      <c r="J59" s="153"/>
      <c r="K59" s="173" t="str">
        <f>IF(G59=0,"0",G59/#REF!)</f>
        <v>0</v>
      </c>
      <c r="L59" s="157"/>
      <c r="M59" s="155"/>
      <c r="N59" s="139" t="str">
        <f t="shared" si="7"/>
        <v>0</v>
      </c>
      <c r="O59" s="140" t="str">
        <f>IF(L59=0,"",M59/L59)</f>
        <v/>
      </c>
    </row>
    <row r="60" spans="1:15" s="174" customFormat="1" ht="17.25" customHeight="1" thickBot="1" x14ac:dyDescent="0.25">
      <c r="A60" s="178"/>
      <c r="B60" s="143"/>
      <c r="C60" s="143"/>
      <c r="D60" s="146"/>
      <c r="E60" s="210" t="s">
        <v>298</v>
      </c>
      <c r="F60" s="143">
        <v>48</v>
      </c>
      <c r="G60" s="158"/>
      <c r="H60" s="203"/>
      <c r="I60" s="158"/>
      <c r="J60" s="158"/>
      <c r="K60" s="181" t="str">
        <f>IF(G60=0,"0",G60/#REF!)</f>
        <v>0</v>
      </c>
      <c r="L60" s="179"/>
      <c r="M60" s="159"/>
      <c r="N60" s="147" t="str">
        <f t="shared" si="7"/>
        <v>0</v>
      </c>
      <c r="O60" s="148">
        <v>53.94</v>
      </c>
    </row>
    <row r="61" spans="1:15" s="174" customFormat="1" x14ac:dyDescent="0.2">
      <c r="A61" s="197" t="s">
        <v>299</v>
      </c>
      <c r="B61" s="107"/>
      <c r="C61" s="107"/>
      <c r="D61" s="277" t="s">
        <v>300</v>
      </c>
      <c r="E61" s="278"/>
      <c r="F61" s="107">
        <v>49</v>
      </c>
      <c r="G61" s="108"/>
      <c r="H61" s="109"/>
      <c r="I61" s="108"/>
      <c r="J61" s="108"/>
      <c r="K61" s="198" t="str">
        <f>IF(G61=0,"0",G61/#REF!)</f>
        <v>0</v>
      </c>
      <c r="L61" s="111"/>
      <c r="M61" s="199"/>
      <c r="N61" s="110" t="str">
        <f t="shared" si="7"/>
        <v>0</v>
      </c>
      <c r="O61" s="112">
        <v>9.6</v>
      </c>
    </row>
    <row r="62" spans="1:15" s="174" customFormat="1" ht="16.5" thickBot="1" x14ac:dyDescent="0.25">
      <c r="A62" s="200" t="s">
        <v>301</v>
      </c>
      <c r="B62" s="121"/>
      <c r="C62" s="121"/>
      <c r="D62" s="279" t="s">
        <v>201</v>
      </c>
      <c r="E62" s="280"/>
      <c r="F62" s="121"/>
      <c r="G62" s="122"/>
      <c r="H62" s="123"/>
      <c r="I62" s="122"/>
      <c r="J62" s="122"/>
      <c r="K62" s="201" t="str">
        <f>IF(G62=0,"0",G62/#REF!)</f>
        <v>0</v>
      </c>
      <c r="L62" s="125"/>
      <c r="M62" s="202"/>
      <c r="N62" s="124" t="str">
        <f t="shared" si="7"/>
        <v>0</v>
      </c>
      <c r="O62" s="126">
        <v>9.6</v>
      </c>
    </row>
    <row r="63" spans="1:15" s="174" customFormat="1" ht="21.75" customHeight="1" x14ac:dyDescent="0.2">
      <c r="A63" s="281"/>
      <c r="B63" s="134">
        <v>1</v>
      </c>
      <c r="C63" s="134"/>
      <c r="D63" s="284" t="s">
        <v>212</v>
      </c>
      <c r="E63" s="285"/>
      <c r="F63" s="134">
        <v>50</v>
      </c>
      <c r="G63" s="211">
        <v>9</v>
      </c>
      <c r="H63" s="212">
        <v>10</v>
      </c>
      <c r="I63" s="211">
        <v>9</v>
      </c>
      <c r="J63" s="211">
        <v>10</v>
      </c>
      <c r="K63" s="103">
        <f>IF(G63&gt;0,H63/G63*100,0)</f>
        <v>111.11111111111111</v>
      </c>
      <c r="L63" s="157">
        <v>9</v>
      </c>
      <c r="M63" s="155">
        <v>9</v>
      </c>
      <c r="N63" s="139">
        <f t="shared" si="7"/>
        <v>1</v>
      </c>
      <c r="O63" s="140">
        <f>IF(L63=0,"",M63/L63)</f>
        <v>1</v>
      </c>
    </row>
    <row r="64" spans="1:15" s="174" customFormat="1" ht="21" customHeight="1" x14ac:dyDescent="0.2">
      <c r="A64" s="282"/>
      <c r="B64" s="113">
        <v>2</v>
      </c>
      <c r="C64" s="113"/>
      <c r="D64" s="269" t="s">
        <v>302</v>
      </c>
      <c r="E64" s="270"/>
      <c r="F64" s="113">
        <v>51</v>
      </c>
      <c r="G64" s="213">
        <v>9</v>
      </c>
      <c r="H64" s="214">
        <v>10</v>
      </c>
      <c r="I64" s="213">
        <v>9</v>
      </c>
      <c r="J64" s="213">
        <v>10</v>
      </c>
      <c r="K64" s="118">
        <f>IF(G64&gt;0,H64/G64*100,0)</f>
        <v>111.11111111111111</v>
      </c>
      <c r="L64" s="119">
        <v>9</v>
      </c>
      <c r="M64" s="142">
        <v>9</v>
      </c>
      <c r="N64" s="118">
        <f t="shared" si="7"/>
        <v>1</v>
      </c>
      <c r="O64" s="120">
        <v>0.5</v>
      </c>
    </row>
    <row r="65" spans="1:15" s="174" customFormat="1" ht="33.75" customHeight="1" x14ac:dyDescent="0.2">
      <c r="A65" s="282"/>
      <c r="B65" s="113">
        <v>3</v>
      </c>
      <c r="C65" s="113"/>
      <c r="D65" s="269" t="s">
        <v>303</v>
      </c>
      <c r="E65" s="270"/>
      <c r="F65" s="113">
        <v>52</v>
      </c>
      <c r="G65" s="186">
        <f>(G23/G64)/12*1000</f>
        <v>9983.1814814814825</v>
      </c>
      <c r="H65" s="187">
        <f>(H23/H64)/3*1000</f>
        <v>35939.453333333338</v>
      </c>
      <c r="I65" s="186">
        <f>(I23/I64)/9*1000</f>
        <v>6470.5308641975307</v>
      </c>
      <c r="J65" s="186">
        <f>(J23/J64)/12*1000</f>
        <v>5770.6833333333334</v>
      </c>
      <c r="K65" s="118">
        <f>IF(G65&gt;0,H65/G65*100,0)</f>
        <v>360</v>
      </c>
      <c r="L65" s="186">
        <f>(L23/L64)/12*1000</f>
        <v>9983.1814814814825</v>
      </c>
      <c r="M65" s="186">
        <f>(M23/M64)/12*1000</f>
        <v>9983.1814814814825</v>
      </c>
      <c r="N65" s="118">
        <f t="shared" si="7"/>
        <v>1</v>
      </c>
      <c r="O65" s="120">
        <v>0</v>
      </c>
    </row>
    <row r="66" spans="1:15" s="174" customFormat="1" ht="46.5" customHeight="1" x14ac:dyDescent="0.2">
      <c r="A66" s="282"/>
      <c r="B66" s="113">
        <v>4</v>
      </c>
      <c r="C66" s="113"/>
      <c r="D66" s="269" t="s">
        <v>304</v>
      </c>
      <c r="E66" s="270"/>
      <c r="F66" s="113">
        <v>53</v>
      </c>
      <c r="G66" s="186">
        <f>(G23/G64)/12*1000</f>
        <v>9983.1814814814825</v>
      </c>
      <c r="H66" s="187">
        <f>(H23/H64)/3*1000</f>
        <v>35939.453333333338</v>
      </c>
      <c r="I66" s="186">
        <f>(I23/I64)/9*1000</f>
        <v>6470.5308641975307</v>
      </c>
      <c r="J66" s="186">
        <f>(J23/J64)/12*1000</f>
        <v>5770.6833333333334</v>
      </c>
      <c r="K66" s="118">
        <f>IF(G66&gt;0,H66/G66*100,0)</f>
        <v>360</v>
      </c>
      <c r="L66" s="186">
        <f>(L23/L64)/12*1000</f>
        <v>9983.1814814814825</v>
      </c>
      <c r="M66" s="186">
        <f>(M23/M64)/12*1000</f>
        <v>9983.1814814814825</v>
      </c>
      <c r="N66" s="118">
        <f t="shared" si="7"/>
        <v>1</v>
      </c>
      <c r="O66" s="120">
        <v>0</v>
      </c>
    </row>
    <row r="67" spans="1:15" s="174" customFormat="1" ht="32.25" customHeight="1" x14ac:dyDescent="0.2">
      <c r="A67" s="282"/>
      <c r="B67" s="113">
        <v>5</v>
      </c>
      <c r="C67" s="113"/>
      <c r="D67" s="269" t="s">
        <v>305</v>
      </c>
      <c r="E67" s="270"/>
      <c r="F67" s="113">
        <v>54</v>
      </c>
      <c r="G67" s="186">
        <f>G14/G64</f>
        <v>273.82859249230046</v>
      </c>
      <c r="H67" s="187">
        <f>H14/H64</f>
        <v>255.29573324307043</v>
      </c>
      <c r="I67" s="186">
        <f>I14/I64</f>
        <v>170.9711111111111</v>
      </c>
      <c r="J67" s="186">
        <f>J14/J64</f>
        <v>225.60330000000005</v>
      </c>
      <c r="K67" s="118">
        <f>IF(G67&gt;0,H67/G67*100,0)</f>
        <v>93.231948833191652</v>
      </c>
      <c r="L67" s="186"/>
      <c r="M67" s="215"/>
      <c r="N67" s="118">
        <f t="shared" si="7"/>
        <v>0</v>
      </c>
      <c r="O67" s="216">
        <v>0</v>
      </c>
    </row>
    <row r="68" spans="1:15" s="174" customFormat="1" ht="33" customHeight="1" x14ac:dyDescent="0.2">
      <c r="A68" s="282"/>
      <c r="B68" s="113">
        <v>6</v>
      </c>
      <c r="C68" s="113"/>
      <c r="D68" s="268" t="s">
        <v>306</v>
      </c>
      <c r="E68" s="268"/>
      <c r="F68" s="113">
        <v>55</v>
      </c>
      <c r="G68" s="116"/>
      <c r="H68" s="117"/>
      <c r="I68" s="116"/>
      <c r="J68" s="116"/>
      <c r="K68" s="177" t="str">
        <f>IF(G68=0,"0",G68/#REF!)</f>
        <v>0</v>
      </c>
      <c r="L68" s="119"/>
      <c r="M68" s="142"/>
      <c r="N68" s="118" t="str">
        <f t="shared" si="7"/>
        <v>0</v>
      </c>
      <c r="O68" s="120">
        <v>0</v>
      </c>
    </row>
    <row r="69" spans="1:15" s="174" customFormat="1" ht="30.75" customHeight="1" x14ac:dyDescent="0.2">
      <c r="A69" s="282"/>
      <c r="B69" s="113">
        <v>7</v>
      </c>
      <c r="C69" s="113"/>
      <c r="D69" s="269" t="s">
        <v>307</v>
      </c>
      <c r="E69" s="270"/>
      <c r="F69" s="113">
        <v>56</v>
      </c>
      <c r="G69" s="116"/>
      <c r="H69" s="117"/>
      <c r="I69" s="116"/>
      <c r="J69" s="116"/>
      <c r="K69" s="177" t="str">
        <f>IF(G69=0,"0",G69/#REF!)</f>
        <v>0</v>
      </c>
      <c r="L69" s="119"/>
      <c r="M69" s="142"/>
      <c r="N69" s="118" t="str">
        <f t="shared" si="7"/>
        <v>0</v>
      </c>
      <c r="O69" s="120">
        <v>0</v>
      </c>
    </row>
    <row r="70" spans="1:15" s="174" customFormat="1" ht="31.5" customHeight="1" x14ac:dyDescent="0.2">
      <c r="A70" s="282"/>
      <c r="B70" s="113">
        <v>8</v>
      </c>
      <c r="C70" s="113"/>
      <c r="D70" s="269" t="s">
        <v>308</v>
      </c>
      <c r="E70" s="270"/>
      <c r="F70" s="113">
        <v>57</v>
      </c>
      <c r="G70" s="186">
        <f t="shared" ref="G70:M70" si="8">(G18/G13)*1000</f>
        <v>955.1978505987413</v>
      </c>
      <c r="H70" s="187">
        <f t="shared" si="8"/>
        <v>956.75088670633102</v>
      </c>
      <c r="I70" s="186">
        <f t="shared" si="8"/>
        <v>740.91890409463292</v>
      </c>
      <c r="J70" s="186">
        <f t="shared" si="8"/>
        <v>806.81947128596971</v>
      </c>
      <c r="K70" s="118">
        <f>IF(G70&gt;0,H70/G70*100,0)</f>
        <v>100.16258789805863</v>
      </c>
      <c r="L70" s="186">
        <f t="shared" si="8"/>
        <v>955.1978505987413</v>
      </c>
      <c r="M70" s="186">
        <f t="shared" si="8"/>
        <v>955.1978505987413</v>
      </c>
      <c r="N70" s="118">
        <f t="shared" si="7"/>
        <v>1</v>
      </c>
      <c r="O70" s="216"/>
    </row>
    <row r="71" spans="1:15" s="174" customFormat="1" ht="22.5" customHeight="1" x14ac:dyDescent="0.2">
      <c r="A71" s="282"/>
      <c r="B71" s="113">
        <v>9</v>
      </c>
      <c r="C71" s="113"/>
      <c r="D71" s="269" t="s">
        <v>309</v>
      </c>
      <c r="E71" s="270"/>
      <c r="F71" s="113">
        <v>58</v>
      </c>
      <c r="G71" s="116"/>
      <c r="H71" s="117"/>
      <c r="I71" s="116"/>
      <c r="J71" s="116"/>
      <c r="K71" s="173" t="str">
        <f>IF(G71=0,"0",G71/#REF!)</f>
        <v>0</v>
      </c>
      <c r="L71" s="119"/>
      <c r="M71" s="142"/>
      <c r="N71" s="118" t="str">
        <f t="shared" si="7"/>
        <v>0</v>
      </c>
      <c r="O71" s="120" t="str">
        <f>IF(L71=0,"",M71/L71)</f>
        <v/>
      </c>
    </row>
    <row r="72" spans="1:15" s="174" customFormat="1" ht="21" customHeight="1" thickBot="1" x14ac:dyDescent="0.25">
      <c r="A72" s="283"/>
      <c r="B72" s="121">
        <v>10</v>
      </c>
      <c r="C72" s="121"/>
      <c r="D72" s="271" t="s">
        <v>310</v>
      </c>
      <c r="E72" s="272"/>
      <c r="F72" s="121">
        <v>59</v>
      </c>
      <c r="G72" s="122"/>
      <c r="H72" s="123"/>
      <c r="I72" s="122"/>
      <c r="J72" s="122"/>
      <c r="K72" s="201" t="str">
        <f>IF(G72=0,"0",G72/#REF!)</f>
        <v>0</v>
      </c>
      <c r="L72" s="125"/>
      <c r="M72" s="202"/>
      <c r="N72" s="124" t="str">
        <f t="shared" si="7"/>
        <v>0</v>
      </c>
      <c r="O72" s="126" t="str">
        <f>IF(L72=0,"",M72/L72)</f>
        <v/>
      </c>
    </row>
    <row r="73" spans="1:15" ht="20.100000000000001" customHeight="1" x14ac:dyDescent="0.2">
      <c r="A73" s="266" t="s">
        <v>311</v>
      </c>
      <c r="B73" s="266"/>
      <c r="C73" s="266"/>
      <c r="D73" s="266"/>
      <c r="E73" s="266"/>
      <c r="F73" s="265" t="s">
        <v>312</v>
      </c>
      <c r="G73" s="265"/>
      <c r="H73" s="265"/>
      <c r="I73" s="265"/>
      <c r="J73" s="265"/>
      <c r="K73" s="265"/>
      <c r="L73" s="265"/>
      <c r="M73" s="265"/>
      <c r="N73" s="92"/>
      <c r="O73" s="174"/>
    </row>
    <row r="74" spans="1:15" ht="20.100000000000001" customHeight="1" x14ac:dyDescent="0.2">
      <c r="A74" s="266" t="s">
        <v>313</v>
      </c>
      <c r="B74" s="266" t="s">
        <v>314</v>
      </c>
      <c r="C74" s="266"/>
      <c r="D74" s="266"/>
      <c r="E74" s="266"/>
      <c r="F74" s="266" t="s">
        <v>315</v>
      </c>
      <c r="G74" s="266"/>
      <c r="H74" s="266"/>
      <c r="I74" s="266"/>
      <c r="J74" s="266"/>
      <c r="K74" s="266"/>
      <c r="L74" s="174"/>
      <c r="M74" s="174"/>
      <c r="N74" s="92"/>
      <c r="O74" s="174"/>
    </row>
    <row r="75" spans="1:15" ht="20.100000000000001" customHeight="1" x14ac:dyDescent="0.2">
      <c r="A75" s="266"/>
      <c r="B75" s="266"/>
      <c r="C75" s="266"/>
      <c r="D75" s="266"/>
      <c r="E75" s="266"/>
      <c r="F75" s="267" t="s">
        <v>316</v>
      </c>
      <c r="G75" s="267"/>
      <c r="H75" s="267"/>
      <c r="I75" s="267"/>
      <c r="J75" s="267"/>
      <c r="K75" s="267"/>
      <c r="L75" s="174"/>
      <c r="M75" s="174"/>
      <c r="N75" s="92"/>
      <c r="O75" s="174"/>
    </row>
    <row r="76" spans="1:15" ht="20.100000000000001" customHeight="1" x14ac:dyDescent="0.25"/>
    <row r="77" spans="1:15" ht="20.100000000000001" customHeight="1" x14ac:dyDescent="0.25"/>
    <row r="78" spans="1:15" ht="20.100000000000001" customHeight="1" x14ac:dyDescent="0.25"/>
    <row r="79" spans="1:15" ht="24" customHeight="1" x14ac:dyDescent="0.25"/>
    <row r="80" spans="1:15" ht="20.100000000000001" customHeight="1" x14ac:dyDescent="0.25"/>
    <row r="81" spans="4:14" ht="20.100000000000001" customHeight="1" x14ac:dyDescent="0.25"/>
    <row r="82" spans="4:14" ht="20.100000000000001" customHeight="1" x14ac:dyDescent="0.25"/>
    <row r="83" spans="4:14" ht="33.75" customHeight="1" x14ac:dyDescent="0.25"/>
    <row r="84" spans="4:14" ht="16.5" customHeight="1" x14ac:dyDescent="0.25"/>
    <row r="85" spans="4:14" ht="16.5" customHeight="1" x14ac:dyDescent="0.25"/>
    <row r="86" spans="4:14" ht="20.25" customHeight="1" x14ac:dyDescent="0.25"/>
    <row r="87" spans="4:14" ht="20.25" customHeight="1" x14ac:dyDescent="0.25"/>
    <row r="88" spans="4:14" s="106" customFormat="1" ht="20.100000000000001" customHeight="1" x14ac:dyDescent="0.25">
      <c r="D88" s="218"/>
      <c r="E88" s="98"/>
      <c r="N88" s="219"/>
    </row>
    <row r="89" spans="4:14" s="106" customFormat="1" ht="20.100000000000001" customHeight="1" x14ac:dyDescent="0.25">
      <c r="D89" s="218"/>
      <c r="E89" s="98"/>
      <c r="N89" s="219"/>
    </row>
    <row r="90" spans="4:14" ht="20.100000000000001" customHeight="1" x14ac:dyDescent="0.25"/>
    <row r="91" spans="4:14" ht="20.100000000000001" customHeight="1" x14ac:dyDescent="0.25"/>
    <row r="92" spans="4:14" ht="20.100000000000001" customHeight="1" x14ac:dyDescent="0.25"/>
    <row r="93" spans="4:14" ht="20.100000000000001" customHeight="1" x14ac:dyDescent="0.25"/>
    <row r="94" spans="4:14" s="106" customFormat="1" ht="20.100000000000001" customHeight="1" x14ac:dyDescent="0.25">
      <c r="D94" s="218"/>
      <c r="E94" s="98"/>
      <c r="N94" s="219"/>
    </row>
    <row r="95" spans="4:14" ht="22.5" customHeight="1" x14ac:dyDescent="0.25"/>
    <row r="101" ht="51.75" customHeight="1" x14ac:dyDescent="0.25"/>
    <row r="102" ht="35.25" customHeight="1" x14ac:dyDescent="0.25"/>
    <row r="122" spans="4:14" s="106" customFormat="1" x14ac:dyDescent="0.25">
      <c r="D122" s="218"/>
      <c r="E122" s="98"/>
      <c r="N122" s="219"/>
    </row>
    <row r="123" spans="4:14" x14ac:dyDescent="0.25">
      <c r="K123" s="220"/>
    </row>
    <row r="125" spans="4:14" s="221" customFormat="1" x14ac:dyDescent="0.25">
      <c r="D125" s="222"/>
      <c r="G125" s="220"/>
      <c r="H125" s="220"/>
      <c r="I125" s="220"/>
      <c r="J125" s="220"/>
      <c r="K125" s="106"/>
      <c r="N125" s="223"/>
    </row>
  </sheetData>
  <mergeCells count="89">
    <mergeCell ref="N9:O10"/>
    <mergeCell ref="N8:O8"/>
    <mergeCell ref="A1:E1"/>
    <mergeCell ref="A6:O6"/>
    <mergeCell ref="F1:G1"/>
    <mergeCell ref="K1:O1"/>
    <mergeCell ref="F2:G2"/>
    <mergeCell ref="K2:O2"/>
    <mergeCell ref="F3:G3"/>
    <mergeCell ref="K3:O3"/>
    <mergeCell ref="D13:E13"/>
    <mergeCell ref="A5:O5"/>
    <mergeCell ref="A7:O7"/>
    <mergeCell ref="I10:I11"/>
    <mergeCell ref="J10:J11"/>
    <mergeCell ref="L9:M9"/>
    <mergeCell ref="A9:C11"/>
    <mergeCell ref="D9:E11"/>
    <mergeCell ref="L10:L11"/>
    <mergeCell ref="M10:M11"/>
    <mergeCell ref="B12:C12"/>
    <mergeCell ref="D12:E12"/>
    <mergeCell ref="F9:F11"/>
    <mergeCell ref="G9:G11"/>
    <mergeCell ref="H9:H11"/>
    <mergeCell ref="K9:K11"/>
    <mergeCell ref="D34:E34"/>
    <mergeCell ref="A14:A17"/>
    <mergeCell ref="D14:E14"/>
    <mergeCell ref="D17:E17"/>
    <mergeCell ref="D18:E18"/>
    <mergeCell ref="A19:A31"/>
    <mergeCell ref="D19:E19"/>
    <mergeCell ref="B20:B30"/>
    <mergeCell ref="D20:E20"/>
    <mergeCell ref="D21:E21"/>
    <mergeCell ref="D22:E22"/>
    <mergeCell ref="C24:C29"/>
    <mergeCell ref="D30:E30"/>
    <mergeCell ref="D31:E31"/>
    <mergeCell ref="D32:E32"/>
    <mergeCell ref="D33:E33"/>
    <mergeCell ref="D49:E49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50:E50"/>
    <mergeCell ref="D51:E51"/>
    <mergeCell ref="D52:E52"/>
    <mergeCell ref="A53:A57"/>
    <mergeCell ref="B53:B57"/>
    <mergeCell ref="D53:E53"/>
    <mergeCell ref="D54:E54"/>
    <mergeCell ref="D55:E55"/>
    <mergeCell ref="D56:E56"/>
    <mergeCell ref="D57:E57"/>
    <mergeCell ref="A39:A50"/>
    <mergeCell ref="D58:E58"/>
    <mergeCell ref="D59:E59"/>
    <mergeCell ref="D61:E61"/>
    <mergeCell ref="D62:E62"/>
    <mergeCell ref="A63:A7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F73:M73"/>
    <mergeCell ref="A74:E74"/>
    <mergeCell ref="F74:K74"/>
    <mergeCell ref="A75:E75"/>
    <mergeCell ref="F75:K75"/>
    <mergeCell ref="A73:E7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ANEXA 2</vt:lpstr>
      <vt:lpstr>ANEXA NR.1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2023-10-23T07:03:43Z</dcterms:modified>
</cp:coreProperties>
</file>