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BUGET INITIAL 2026\"/>
    </mc:Choice>
  </mc:AlternateContent>
  <xr:revisionPtr revIDLastSave="0" documentId="13_ncr:1_{0B3BAEC7-6BA6-4D0E-828E-EC3F21E54EB5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anexa 1" sheetId="1" r:id="rId1"/>
    <sheet name="venituri 2026 SF" sheetId="9" r:id="rId2"/>
    <sheet name="venituri 2026 SD" sheetId="8" r:id="rId3"/>
    <sheet name="anexa 2.1" sheetId="7" r:id="rId4"/>
    <sheet name="anexa 2.2" sheetId="10" r:id="rId5"/>
    <sheet name="sume alocate" sheetId="12" r:id="rId6"/>
    <sheet name="Sheet2" sheetId="14" r:id="rId7"/>
    <sheet name="Sheet1" sheetId="13" r:id="rId8"/>
    <sheet name="foaie 1" sheetId="11" state="hidden" r:id="rId9"/>
  </sheets>
  <definedNames>
    <definedName name="_xlnm.Print_Titles" localSheetId="0">'anexa 1'!$4:$4</definedName>
    <definedName name="_xlnm.Print_Titles" localSheetId="3">'anexa 2.1'!$5:$5</definedName>
    <definedName name="_xlnm.Print_Titles" localSheetId="4">'anexa 2.2'!$6:$6</definedName>
    <definedName name="_xlnm.Print_Titles" localSheetId="8">'foaie 1'!$6:$6</definedName>
    <definedName name="_xlnm.Print_Titles" localSheetId="2">'venituri 2026 SD'!$8:$8</definedName>
    <definedName name="_xlnm.Print_Titles" localSheetId="1">'venituri 2026 SF'!$6:$6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6" i="7" l="1"/>
  <c r="E306" i="7"/>
  <c r="D306" i="7"/>
  <c r="F245" i="7"/>
  <c r="F242" i="7" s="1"/>
  <c r="E245" i="7"/>
  <c r="E242" i="7" s="1"/>
  <c r="D245" i="7"/>
  <c r="D242" i="7" s="1"/>
  <c r="C245" i="7"/>
  <c r="C82" i="10"/>
  <c r="C84" i="1"/>
  <c r="C382" i="10"/>
  <c r="C384" i="10" s="1"/>
  <c r="E307" i="7"/>
  <c r="F307" i="7"/>
  <c r="C373" i="10"/>
  <c r="F160" i="7"/>
  <c r="E160" i="7"/>
  <c r="D160" i="7"/>
  <c r="F161" i="7"/>
  <c r="E161" i="7"/>
  <c r="D161" i="7"/>
  <c r="F183" i="7"/>
  <c r="F177" i="7" s="1"/>
  <c r="E183" i="7"/>
  <c r="E177" i="7" s="1"/>
  <c r="D183" i="7"/>
  <c r="D177" i="7" s="1"/>
  <c r="F182" i="7"/>
  <c r="F176" i="7" s="1"/>
  <c r="E182" i="7"/>
  <c r="D182" i="7"/>
  <c r="D176" i="7" s="1"/>
  <c r="F181" i="7"/>
  <c r="E181" i="7"/>
  <c r="D181" i="7"/>
  <c r="F29" i="7"/>
  <c r="E29" i="7"/>
  <c r="D29" i="7"/>
  <c r="F30" i="7"/>
  <c r="E30" i="7"/>
  <c r="D30" i="7"/>
  <c r="F194" i="7"/>
  <c r="F191" i="7" s="1"/>
  <c r="E194" i="7"/>
  <c r="E191" i="7" s="1"/>
  <c r="D194" i="7"/>
  <c r="D191" i="7" s="1"/>
  <c r="F263" i="7"/>
  <c r="E263" i="7"/>
  <c r="D263" i="7"/>
  <c r="F264" i="7"/>
  <c r="E264" i="7"/>
  <c r="D264" i="7"/>
  <c r="F265" i="7"/>
  <c r="E265" i="7"/>
  <c r="D265" i="7"/>
  <c r="F266" i="7"/>
  <c r="E266" i="7"/>
  <c r="D266" i="7"/>
  <c r="F267" i="7"/>
  <c r="E267" i="7"/>
  <c r="D267" i="7"/>
  <c r="F268" i="7"/>
  <c r="E268" i="7"/>
  <c r="D268" i="7"/>
  <c r="F270" i="7"/>
  <c r="E270" i="7"/>
  <c r="D270" i="7"/>
  <c r="F272" i="7"/>
  <c r="E272" i="7"/>
  <c r="D272" i="7"/>
  <c r="F274" i="7"/>
  <c r="E274" i="7"/>
  <c r="D274" i="7"/>
  <c r="F285" i="7"/>
  <c r="E285" i="7"/>
  <c r="D285" i="7"/>
  <c r="F284" i="7"/>
  <c r="E284" i="7"/>
  <c r="D284" i="7"/>
  <c r="F283" i="7"/>
  <c r="E283" i="7"/>
  <c r="D283" i="7"/>
  <c r="F297" i="7"/>
  <c r="E297" i="7"/>
  <c r="D297" i="7"/>
  <c r="F302" i="7"/>
  <c r="E302" i="7"/>
  <c r="D302" i="7"/>
  <c r="D307" i="7"/>
  <c r="F311" i="7"/>
  <c r="F305" i="7" s="1"/>
  <c r="E311" i="7"/>
  <c r="E305" i="7" s="1"/>
  <c r="D311" i="7"/>
  <c r="D305" i="7" s="1"/>
  <c r="F317" i="7"/>
  <c r="E317" i="7"/>
  <c r="D317" i="7"/>
  <c r="F322" i="7"/>
  <c r="F320" i="7" s="1"/>
  <c r="E322" i="7"/>
  <c r="E320" i="7" s="1"/>
  <c r="D322" i="7"/>
  <c r="D320" i="7" s="1"/>
  <c r="G17" i="12"/>
  <c r="F17" i="12"/>
  <c r="E17" i="12"/>
  <c r="D17" i="12"/>
  <c r="F258" i="7"/>
  <c r="E258" i="7"/>
  <c r="D258" i="7"/>
  <c r="F254" i="7"/>
  <c r="E254" i="7"/>
  <c r="E253" i="7" s="1"/>
  <c r="E252" i="7" s="1"/>
  <c r="D254" i="7"/>
  <c r="D230" i="7" s="1"/>
  <c r="F253" i="7"/>
  <c r="D253" i="7"/>
  <c r="D252" i="7"/>
  <c r="F248" i="7"/>
  <c r="F247" i="7" s="1"/>
  <c r="E248" i="7"/>
  <c r="E247" i="7" s="1"/>
  <c r="D248" i="7"/>
  <c r="D247" i="7" s="1"/>
  <c r="F239" i="7"/>
  <c r="E239" i="7"/>
  <c r="D239" i="7"/>
  <c r="F235" i="7"/>
  <c r="E235" i="7"/>
  <c r="D235" i="7"/>
  <c r="F231" i="7"/>
  <c r="E231" i="7"/>
  <c r="D231" i="7"/>
  <c r="F230" i="7"/>
  <c r="F229" i="7"/>
  <c r="E229" i="7"/>
  <c r="D229" i="7"/>
  <c r="F226" i="7"/>
  <c r="E226" i="7"/>
  <c r="D226" i="7"/>
  <c r="F225" i="7"/>
  <c r="E225" i="7"/>
  <c r="D225" i="7"/>
  <c r="F224" i="7"/>
  <c r="E224" i="7"/>
  <c r="D224" i="7"/>
  <c r="F221" i="7"/>
  <c r="E221" i="7"/>
  <c r="E219" i="7" s="1"/>
  <c r="D221" i="7"/>
  <c r="F219" i="7"/>
  <c r="D219" i="7"/>
  <c r="F217" i="7"/>
  <c r="F215" i="7" s="1"/>
  <c r="E217" i="7"/>
  <c r="E215" i="7" s="1"/>
  <c r="D217" i="7"/>
  <c r="D215" i="7" s="1"/>
  <c r="F209" i="7"/>
  <c r="E209" i="7"/>
  <c r="D209" i="7"/>
  <c r="F207" i="7"/>
  <c r="E207" i="7"/>
  <c r="E203" i="7" s="1"/>
  <c r="D207" i="7"/>
  <c r="D203" i="7" s="1"/>
  <c r="C207" i="7"/>
  <c r="F202" i="7"/>
  <c r="E202" i="7"/>
  <c r="D202" i="7"/>
  <c r="D201" i="7"/>
  <c r="D200" i="7"/>
  <c r="F199" i="7"/>
  <c r="E199" i="7"/>
  <c r="D199" i="7"/>
  <c r="F205" i="7"/>
  <c r="F200" i="7" s="1"/>
  <c r="E205" i="7"/>
  <c r="E176" i="7" s="1"/>
  <c r="D205" i="7"/>
  <c r="F196" i="7"/>
  <c r="E196" i="7"/>
  <c r="D196" i="7"/>
  <c r="F188" i="7"/>
  <c r="E188" i="7"/>
  <c r="D188" i="7"/>
  <c r="F185" i="7"/>
  <c r="F184" i="7" s="1"/>
  <c r="E185" i="7"/>
  <c r="E184" i="7" s="1"/>
  <c r="D185" i="7"/>
  <c r="D184" i="7" s="1"/>
  <c r="F171" i="7"/>
  <c r="E171" i="7"/>
  <c r="D171" i="7"/>
  <c r="F168" i="7"/>
  <c r="E168" i="7"/>
  <c r="D168" i="7"/>
  <c r="F165" i="7"/>
  <c r="E165" i="7"/>
  <c r="D165" i="7"/>
  <c r="F162" i="7"/>
  <c r="E162" i="7"/>
  <c r="D162" i="7"/>
  <c r="F155" i="7"/>
  <c r="E155" i="7"/>
  <c r="D155" i="7"/>
  <c r="F151" i="7"/>
  <c r="E151" i="7"/>
  <c r="D151" i="7"/>
  <c r="C149" i="7"/>
  <c r="F149" i="7"/>
  <c r="E149" i="7"/>
  <c r="D149" i="7"/>
  <c r="F144" i="7"/>
  <c r="E144" i="7"/>
  <c r="D144" i="7"/>
  <c r="F139" i="7"/>
  <c r="E139" i="7"/>
  <c r="D139" i="7"/>
  <c r="F134" i="7"/>
  <c r="E134" i="7"/>
  <c r="D134" i="7"/>
  <c r="F129" i="7"/>
  <c r="E129" i="7"/>
  <c r="D129" i="7"/>
  <c r="F124" i="7"/>
  <c r="E124" i="7"/>
  <c r="D124" i="7"/>
  <c r="F119" i="7"/>
  <c r="E119" i="7"/>
  <c r="D119" i="7"/>
  <c r="F114" i="7"/>
  <c r="E114" i="7"/>
  <c r="D114" i="7"/>
  <c r="F109" i="7"/>
  <c r="E109" i="7"/>
  <c r="D109" i="7"/>
  <c r="F104" i="7"/>
  <c r="E104" i="7"/>
  <c r="D104" i="7"/>
  <c r="F99" i="7"/>
  <c r="E99" i="7"/>
  <c r="D99" i="7"/>
  <c r="F94" i="7"/>
  <c r="E94" i="7"/>
  <c r="D94" i="7"/>
  <c r="F89" i="7"/>
  <c r="E89" i="7"/>
  <c r="D89" i="7"/>
  <c r="F84" i="7"/>
  <c r="E84" i="7"/>
  <c r="D84" i="7"/>
  <c r="F41" i="7"/>
  <c r="E41" i="7"/>
  <c r="D41" i="7"/>
  <c r="C41" i="7"/>
  <c r="F40" i="7"/>
  <c r="E40" i="7"/>
  <c r="D40" i="7"/>
  <c r="C40" i="7"/>
  <c r="F39" i="7"/>
  <c r="E39" i="7"/>
  <c r="D39" i="7"/>
  <c r="C39" i="7"/>
  <c r="F38" i="7"/>
  <c r="E38" i="7"/>
  <c r="D38" i="7"/>
  <c r="C38" i="7"/>
  <c r="F79" i="7"/>
  <c r="E79" i="7"/>
  <c r="D79" i="7"/>
  <c r="F74" i="7"/>
  <c r="E74" i="7"/>
  <c r="D74" i="7"/>
  <c r="F69" i="7"/>
  <c r="E69" i="7"/>
  <c r="D69" i="7"/>
  <c r="F64" i="7"/>
  <c r="E64" i="7"/>
  <c r="D64" i="7"/>
  <c r="F59" i="7"/>
  <c r="E59" i="7"/>
  <c r="D59" i="7"/>
  <c r="F54" i="7"/>
  <c r="E54" i="7"/>
  <c r="D54" i="7"/>
  <c r="F49" i="7"/>
  <c r="E49" i="7"/>
  <c r="D49" i="7"/>
  <c r="C49" i="7"/>
  <c r="F44" i="7"/>
  <c r="E44" i="7"/>
  <c r="D44" i="7"/>
  <c r="F43" i="7"/>
  <c r="E43" i="7"/>
  <c r="D43" i="7"/>
  <c r="F42" i="7"/>
  <c r="E42" i="7"/>
  <c r="D42" i="7"/>
  <c r="F35" i="7"/>
  <c r="E35" i="7"/>
  <c r="D35" i="7"/>
  <c r="F22" i="7"/>
  <c r="E22" i="7"/>
  <c r="D22" i="7"/>
  <c r="F19" i="7"/>
  <c r="E19" i="7"/>
  <c r="D19" i="7"/>
  <c r="F17" i="7"/>
  <c r="E17" i="7"/>
  <c r="D17" i="7"/>
  <c r="F16" i="7"/>
  <c r="E16" i="7"/>
  <c r="D16" i="7"/>
  <c r="C16" i="7"/>
  <c r="F15" i="7"/>
  <c r="E15" i="7"/>
  <c r="D15" i="7"/>
  <c r="F14" i="7"/>
  <c r="E14" i="7"/>
  <c r="D14" i="7"/>
  <c r="F9" i="7"/>
  <c r="E9" i="7"/>
  <c r="D9" i="7"/>
  <c r="F8" i="7"/>
  <c r="E8" i="7"/>
  <c r="D8" i="7"/>
  <c r="F10" i="7"/>
  <c r="F7" i="7" s="1"/>
  <c r="E10" i="7"/>
  <c r="E7" i="7" s="1"/>
  <c r="D10" i="7"/>
  <c r="D7" i="7" s="1"/>
  <c r="F331" i="7"/>
  <c r="F330" i="7" s="1"/>
  <c r="D331" i="7"/>
  <c r="D330" i="7" s="1"/>
  <c r="F332" i="7"/>
  <c r="E332" i="7"/>
  <c r="D332" i="7"/>
  <c r="F334" i="7"/>
  <c r="F333" i="7" s="1"/>
  <c r="E334" i="7"/>
  <c r="E331" i="7" s="1"/>
  <c r="E330" i="7" s="1"/>
  <c r="D334" i="7"/>
  <c r="D333" i="7" s="1"/>
  <c r="F54" i="10"/>
  <c r="E54" i="10"/>
  <c r="D54" i="10"/>
  <c r="F53" i="10"/>
  <c r="E53" i="10"/>
  <c r="D53" i="10"/>
  <c r="F52" i="10"/>
  <c r="E52" i="10"/>
  <c r="D52" i="10"/>
  <c r="C54" i="10"/>
  <c r="C53" i="10"/>
  <c r="C52" i="10"/>
  <c r="C97" i="10"/>
  <c r="F351" i="10"/>
  <c r="F350" i="10" s="1"/>
  <c r="F346" i="10"/>
  <c r="F345" i="10" s="1"/>
  <c r="F341" i="10"/>
  <c r="F336" i="10"/>
  <c r="F331" i="10"/>
  <c r="F327" i="10"/>
  <c r="F321" i="10"/>
  <c r="F317" i="10"/>
  <c r="F313" i="10"/>
  <c r="F310" i="10"/>
  <c r="F309" i="10" s="1"/>
  <c r="F305" i="10"/>
  <c r="F304" i="10"/>
  <c r="F302" i="10"/>
  <c r="F301" i="10"/>
  <c r="F300" i="10"/>
  <c r="F296" i="10"/>
  <c r="F295" i="10" s="1"/>
  <c r="F294" i="10"/>
  <c r="F293" i="10" s="1"/>
  <c r="F292" i="10" s="1"/>
  <c r="F288" i="10"/>
  <c r="F249" i="10" s="1"/>
  <c r="F284" i="10"/>
  <c r="F280" i="10"/>
  <c r="F276" i="10"/>
  <c r="F251" i="10" s="1"/>
  <c r="F272" i="10"/>
  <c r="F269" i="10"/>
  <c r="F265" i="10"/>
  <c r="F261" i="10"/>
  <c r="F255" i="10"/>
  <c r="F254" i="10" s="1"/>
  <c r="F246" i="10"/>
  <c r="F206" i="10" s="1"/>
  <c r="F244" i="10"/>
  <c r="F239" i="10"/>
  <c r="F235" i="10"/>
  <c r="F232" i="10"/>
  <c r="F228" i="10"/>
  <c r="F224" i="10"/>
  <c r="F197" i="10" s="1"/>
  <c r="F221" i="10"/>
  <c r="F220" i="10" s="1"/>
  <c r="F219" i="10" s="1"/>
  <c r="F216" i="10"/>
  <c r="F212" i="10"/>
  <c r="F208" i="10"/>
  <c r="F201" i="10"/>
  <c r="F200" i="10"/>
  <c r="F199" i="10"/>
  <c r="F192" i="10"/>
  <c r="F191" i="10" s="1"/>
  <c r="F187" i="10"/>
  <c r="F186" i="10" s="1"/>
  <c r="F182" i="10"/>
  <c r="F181" i="10" s="1"/>
  <c r="F180" i="10"/>
  <c r="F179" i="10"/>
  <c r="F178" i="10"/>
  <c r="F174" i="10"/>
  <c r="F164" i="10" s="1"/>
  <c r="F170" i="10"/>
  <c r="F166" i="10"/>
  <c r="F161" i="10"/>
  <c r="F160" i="10" s="1"/>
  <c r="F158" i="10"/>
  <c r="F157" i="10" s="1"/>
  <c r="F153" i="10"/>
  <c r="F151" i="10" s="1"/>
  <c r="F149" i="10"/>
  <c r="F144" i="10" s="1"/>
  <c r="F141" i="10"/>
  <c r="F139" i="10" s="1"/>
  <c r="F136" i="10"/>
  <c r="F132" i="10"/>
  <c r="F131" i="10" s="1"/>
  <c r="F126" i="10"/>
  <c r="F125" i="10" s="1"/>
  <c r="F121" i="10"/>
  <c r="F116" i="10"/>
  <c r="F111" i="10"/>
  <c r="F106" i="10"/>
  <c r="F101" i="10"/>
  <c r="F97" i="10"/>
  <c r="F93" i="10"/>
  <c r="F87" i="10"/>
  <c r="F83" i="10"/>
  <c r="F78" i="10"/>
  <c r="F77" i="10" s="1"/>
  <c r="F75" i="10"/>
  <c r="F42" i="10" s="1"/>
  <c r="F71" i="10"/>
  <c r="F55" i="10" s="1"/>
  <c r="F67" i="10"/>
  <c r="F46" i="10" s="1"/>
  <c r="F63" i="10"/>
  <c r="F45" i="10" s="1"/>
  <c r="F61" i="10"/>
  <c r="F60" i="10"/>
  <c r="F58" i="10"/>
  <c r="F57" i="10"/>
  <c r="F56" i="10"/>
  <c r="F47" i="10"/>
  <c r="F36" i="10"/>
  <c r="F32" i="10"/>
  <c r="F28" i="10"/>
  <c r="F27" i="10"/>
  <c r="F25" i="10"/>
  <c r="F22" i="10"/>
  <c r="F20" i="10" s="1"/>
  <c r="F21" i="10"/>
  <c r="F18" i="10"/>
  <c r="F10" i="10" s="1"/>
  <c r="F14" i="10"/>
  <c r="F12" i="10" s="1"/>
  <c r="F8" i="10" s="1"/>
  <c r="F9" i="10"/>
  <c r="E351" i="10"/>
  <c r="E350" i="10" s="1"/>
  <c r="E346" i="10"/>
  <c r="E345" i="10" s="1"/>
  <c r="E341" i="10"/>
  <c r="E336" i="10"/>
  <c r="E331" i="10"/>
  <c r="E327" i="10"/>
  <c r="E321" i="10"/>
  <c r="E317" i="10"/>
  <c r="E303" i="10" s="1"/>
  <c r="E313" i="10"/>
  <c r="E310" i="10"/>
  <c r="E309" i="10" s="1"/>
  <c r="E305" i="10"/>
  <c r="E304" i="10"/>
  <c r="E302" i="10"/>
  <c r="E301" i="10"/>
  <c r="E300" i="10"/>
  <c r="E296" i="10"/>
  <c r="E295" i="10" s="1"/>
  <c r="E294" i="10"/>
  <c r="E293" i="10" s="1"/>
  <c r="E292" i="10" s="1"/>
  <c r="E288" i="10"/>
  <c r="E249" i="10" s="1"/>
  <c r="E284" i="10"/>
  <c r="E280" i="10"/>
  <c r="E276" i="10"/>
  <c r="E251" i="10" s="1"/>
  <c r="E272" i="10"/>
  <c r="E269" i="10"/>
  <c r="E265" i="10"/>
  <c r="E261" i="10"/>
  <c r="E255" i="10"/>
  <c r="E254" i="10" s="1"/>
  <c r="E246" i="10"/>
  <c r="E206" i="10" s="1"/>
  <c r="E244" i="10"/>
  <c r="E239" i="10"/>
  <c r="E235" i="10"/>
  <c r="E232" i="10"/>
  <c r="E228" i="10"/>
  <c r="E224" i="10"/>
  <c r="E197" i="10" s="1"/>
  <c r="E221" i="10"/>
  <c r="E220" i="10" s="1"/>
  <c r="E219" i="10" s="1"/>
  <c r="E216" i="10"/>
  <c r="E212" i="10"/>
  <c r="E208" i="10"/>
  <c r="E201" i="10"/>
  <c r="E200" i="10"/>
  <c r="E199" i="10"/>
  <c r="E192" i="10"/>
  <c r="E191" i="10" s="1"/>
  <c r="E187" i="10"/>
  <c r="E186" i="10" s="1"/>
  <c r="E182" i="10"/>
  <c r="E181" i="10" s="1"/>
  <c r="E180" i="10"/>
  <c r="E179" i="10"/>
  <c r="E178" i="10"/>
  <c r="E174" i="10"/>
  <c r="E164" i="10" s="1"/>
  <c r="E170" i="10"/>
  <c r="E146" i="10" s="1"/>
  <c r="E166" i="10"/>
  <c r="E161" i="10"/>
  <c r="E160" i="10" s="1"/>
  <c r="E158" i="10"/>
  <c r="E157" i="10" s="1"/>
  <c r="E153" i="10"/>
  <c r="E151" i="10" s="1"/>
  <c r="E149" i="10"/>
  <c r="E144" i="10" s="1"/>
  <c r="E141" i="10"/>
  <c r="E140" i="10" s="1"/>
  <c r="E138" i="10" s="1"/>
  <c r="E136" i="10"/>
  <c r="E132" i="10"/>
  <c r="E131" i="10" s="1"/>
  <c r="E126" i="10"/>
  <c r="E125" i="10" s="1"/>
  <c r="E121" i="10"/>
  <c r="E116" i="10"/>
  <c r="E111" i="10"/>
  <c r="E106" i="10"/>
  <c r="E101" i="10"/>
  <c r="E97" i="10"/>
  <c r="E93" i="10"/>
  <c r="E87" i="10"/>
  <c r="E83" i="10"/>
  <c r="E78" i="10"/>
  <c r="E77" i="10" s="1"/>
  <c r="E75" i="10"/>
  <c r="E42" i="10" s="1"/>
  <c r="E71" i="10"/>
  <c r="E55" i="10" s="1"/>
  <c r="E67" i="10"/>
  <c r="E46" i="10" s="1"/>
  <c r="E63" i="10"/>
  <c r="E45" i="10" s="1"/>
  <c r="E61" i="10"/>
  <c r="E60" i="10"/>
  <c r="E58" i="10"/>
  <c r="E57" i="10"/>
  <c r="E56" i="10"/>
  <c r="E47" i="10"/>
  <c r="E36" i="10"/>
  <c r="E32" i="10"/>
  <c r="E28" i="10"/>
  <c r="E27" i="10"/>
  <c r="E25" i="10"/>
  <c r="E22" i="10"/>
  <c r="E20" i="10" s="1"/>
  <c r="E21" i="10"/>
  <c r="E18" i="10"/>
  <c r="E14" i="10"/>
  <c r="E11" i="10" s="1"/>
  <c r="E9" i="10"/>
  <c r="D351" i="10"/>
  <c r="D350" i="10" s="1"/>
  <c r="D346" i="10"/>
  <c r="D345" i="10" s="1"/>
  <c r="D341" i="10"/>
  <c r="D336" i="10"/>
  <c r="D331" i="10"/>
  <c r="D327" i="10"/>
  <c r="D321" i="10"/>
  <c r="D317" i="10"/>
  <c r="D313" i="10"/>
  <c r="D310" i="10"/>
  <c r="D309" i="10" s="1"/>
  <c r="D305" i="10"/>
  <c r="D304" i="10"/>
  <c r="D302" i="10"/>
  <c r="D301" i="10"/>
  <c r="D300" i="10"/>
  <c r="D296" i="10"/>
  <c r="D295" i="10" s="1"/>
  <c r="D294" i="10"/>
  <c r="D293" i="10" s="1"/>
  <c r="D292" i="10" s="1"/>
  <c r="D288" i="10"/>
  <c r="D249" i="10" s="1"/>
  <c r="D284" i="10"/>
  <c r="D280" i="10"/>
  <c r="D276" i="10"/>
  <c r="D251" i="10" s="1"/>
  <c r="D272" i="10"/>
  <c r="D269" i="10"/>
  <c r="D265" i="10"/>
  <c r="D261" i="10"/>
  <c r="D255" i="10"/>
  <c r="D254" i="10" s="1"/>
  <c r="D246" i="10"/>
  <c r="D206" i="10" s="1"/>
  <c r="D244" i="10"/>
  <c r="D239" i="10"/>
  <c r="D235" i="10"/>
  <c r="D232" i="10"/>
  <c r="D228" i="10"/>
  <c r="D224" i="10"/>
  <c r="D197" i="10" s="1"/>
  <c r="D221" i="10"/>
  <c r="D220" i="10" s="1"/>
  <c r="D219" i="10" s="1"/>
  <c r="D216" i="10"/>
  <c r="D212" i="10"/>
  <c r="D208" i="10"/>
  <c r="D201" i="10"/>
  <c r="D200" i="10"/>
  <c r="D199" i="10"/>
  <c r="D192" i="10"/>
  <c r="D191" i="10" s="1"/>
  <c r="D187" i="10"/>
  <c r="D186" i="10" s="1"/>
  <c r="D182" i="10"/>
  <c r="D181" i="10" s="1"/>
  <c r="D180" i="10"/>
  <c r="D179" i="10"/>
  <c r="D178" i="10"/>
  <c r="D174" i="10"/>
  <c r="D164" i="10" s="1"/>
  <c r="D170" i="10"/>
  <c r="D146" i="10" s="1"/>
  <c r="D166" i="10"/>
  <c r="D161" i="10"/>
  <c r="D160" i="10" s="1"/>
  <c r="D158" i="10"/>
  <c r="D157" i="10" s="1"/>
  <c r="D153" i="10"/>
  <c r="D151" i="10" s="1"/>
  <c r="D149" i="10"/>
  <c r="D144" i="10" s="1"/>
  <c r="D141" i="10"/>
  <c r="D140" i="10" s="1"/>
  <c r="D138" i="10" s="1"/>
  <c r="D136" i="10"/>
  <c r="D132" i="10"/>
  <c r="D131" i="10" s="1"/>
  <c r="D126" i="10"/>
  <c r="D125" i="10" s="1"/>
  <c r="D121" i="10"/>
  <c r="D116" i="10"/>
  <c r="D111" i="10"/>
  <c r="D106" i="10"/>
  <c r="D101" i="10"/>
  <c r="D97" i="10"/>
  <c r="D93" i="10"/>
  <c r="D87" i="10"/>
  <c r="D83" i="10"/>
  <c r="D82" i="10" s="1"/>
  <c r="D78" i="10"/>
  <c r="D77" i="10" s="1"/>
  <c r="D75" i="10"/>
  <c r="D42" i="10" s="1"/>
  <c r="D71" i="10"/>
  <c r="D55" i="10" s="1"/>
  <c r="D67" i="10"/>
  <c r="D46" i="10" s="1"/>
  <c r="D63" i="10"/>
  <c r="D45" i="10" s="1"/>
  <c r="D61" i="10"/>
  <c r="D60" i="10"/>
  <c r="D58" i="10"/>
  <c r="D57" i="10"/>
  <c r="D56" i="10"/>
  <c r="D47" i="10"/>
  <c r="D36" i="10"/>
  <c r="D32" i="10"/>
  <c r="D28" i="10"/>
  <c r="D27" i="10"/>
  <c r="D25" i="10"/>
  <c r="D22" i="10"/>
  <c r="D20" i="10" s="1"/>
  <c r="D21" i="10"/>
  <c r="D18" i="10"/>
  <c r="D14" i="10"/>
  <c r="D11" i="10" s="1"/>
  <c r="D9" i="10"/>
  <c r="C311" i="7"/>
  <c r="F203" i="7" l="1"/>
  <c r="E200" i="7"/>
  <c r="E51" i="10"/>
  <c r="E43" i="10" s="1"/>
  <c r="F51" i="10"/>
  <c r="E59" i="10"/>
  <c r="E253" i="10"/>
  <c r="F59" i="10"/>
  <c r="F175" i="7"/>
  <c r="E175" i="7"/>
  <c r="D175" i="7"/>
  <c r="D228" i="7"/>
  <c r="D227" i="7" s="1"/>
  <c r="F252" i="7"/>
  <c r="E230" i="7"/>
  <c r="E228" i="7" s="1"/>
  <c r="E227" i="7" s="1"/>
  <c r="D223" i="7"/>
  <c r="F223" i="7"/>
  <c r="E223" i="7"/>
  <c r="F228" i="7"/>
  <c r="F227" i="7" s="1"/>
  <c r="F201" i="7"/>
  <c r="E201" i="7"/>
  <c r="D159" i="7"/>
  <c r="F159" i="7"/>
  <c r="E159" i="7"/>
  <c r="F37" i="7"/>
  <c r="D37" i="7"/>
  <c r="E37" i="7"/>
  <c r="E333" i="7"/>
  <c r="F13" i="7"/>
  <c r="E13" i="7"/>
  <c r="D13" i="7"/>
  <c r="E147" i="10"/>
  <c r="D51" i="10"/>
  <c r="D43" i="10" s="1"/>
  <c r="F43" i="10"/>
  <c r="D339" i="10"/>
  <c r="F31" i="10"/>
  <c r="F30" i="10" s="1"/>
  <c r="F24" i="10" s="1"/>
  <c r="F202" i="10"/>
  <c r="F287" i="10"/>
  <c r="E44" i="10"/>
  <c r="E287" i="10"/>
  <c r="F243" i="10"/>
  <c r="F223" i="10" s="1"/>
  <c r="D303" i="10"/>
  <c r="E307" i="10"/>
  <c r="D252" i="10"/>
  <c r="F82" i="10"/>
  <c r="F303" i="10"/>
  <c r="E145" i="10"/>
  <c r="E299" i="10"/>
  <c r="D59" i="10"/>
  <c r="D44" i="10" s="1"/>
  <c r="D299" i="10"/>
  <c r="E202" i="10"/>
  <c r="E339" i="10"/>
  <c r="D31" i="10"/>
  <c r="D30" i="10" s="1"/>
  <c r="D24" i="10" s="1"/>
  <c r="D259" i="10"/>
  <c r="E252" i="10"/>
  <c r="F147" i="10"/>
  <c r="F299" i="10"/>
  <c r="E150" i="10"/>
  <c r="F340" i="10"/>
  <c r="F338" i="10" s="1"/>
  <c r="E340" i="10"/>
  <c r="E338" i="10" s="1"/>
  <c r="D326" i="10"/>
  <c r="E92" i="10"/>
  <c r="E203" i="10"/>
  <c r="F259" i="10"/>
  <c r="D147" i="10"/>
  <c r="D202" i="10"/>
  <c r="F140" i="10"/>
  <c r="F138" i="10" s="1"/>
  <c r="D340" i="10"/>
  <c r="D338" i="10" s="1"/>
  <c r="E31" i="10"/>
  <c r="E26" i="10" s="1"/>
  <c r="F198" i="10"/>
  <c r="D148" i="10"/>
  <c r="E82" i="10"/>
  <c r="D92" i="10"/>
  <c r="F177" i="10"/>
  <c r="E207" i="10"/>
  <c r="D207" i="10"/>
  <c r="D205" i="10"/>
  <c r="D204" i="10" s="1"/>
  <c r="E205" i="10"/>
  <c r="E204" i="10" s="1"/>
  <c r="F253" i="10"/>
  <c r="E259" i="10"/>
  <c r="D253" i="10"/>
  <c r="F307" i="10"/>
  <c r="F326" i="10"/>
  <c r="E326" i="10"/>
  <c r="D307" i="10"/>
  <c r="F312" i="10"/>
  <c r="D312" i="10"/>
  <c r="E312" i="10"/>
  <c r="D287" i="10"/>
  <c r="F252" i="10"/>
  <c r="F271" i="10"/>
  <c r="E271" i="10"/>
  <c r="D271" i="10"/>
  <c r="F203" i="10"/>
  <c r="D243" i="10"/>
  <c r="D223" i="10" s="1"/>
  <c r="F205" i="10"/>
  <c r="F204" i="10" s="1"/>
  <c r="E243" i="10"/>
  <c r="E223" i="10" s="1"/>
  <c r="E198" i="10"/>
  <c r="D198" i="10"/>
  <c r="F207" i="10"/>
  <c r="D203" i="10"/>
  <c r="F176" i="10"/>
  <c r="E176" i="10"/>
  <c r="D176" i="10"/>
  <c r="F165" i="10"/>
  <c r="F163" i="10" s="1"/>
  <c r="E165" i="10"/>
  <c r="E163" i="10" s="1"/>
  <c r="D165" i="10"/>
  <c r="D163" i="10" s="1"/>
  <c r="F148" i="10"/>
  <c r="F145" i="10"/>
  <c r="E148" i="10"/>
  <c r="D145" i="10"/>
  <c r="F92" i="10"/>
  <c r="D12" i="10"/>
  <c r="D8" i="10" s="1"/>
  <c r="E12" i="10"/>
  <c r="E8" i="10" s="1"/>
  <c r="F44" i="10"/>
  <c r="F150" i="10"/>
  <c r="F308" i="10"/>
  <c r="F339" i="10"/>
  <c r="F11" i="10"/>
  <c r="F250" i="10"/>
  <c r="F146" i="10"/>
  <c r="E308" i="10"/>
  <c r="E139" i="10"/>
  <c r="E177" i="10"/>
  <c r="E10" i="10"/>
  <c r="E250" i="10"/>
  <c r="D150" i="10"/>
  <c r="D308" i="10"/>
  <c r="D139" i="10"/>
  <c r="D177" i="10"/>
  <c r="D10" i="10"/>
  <c r="D250" i="10"/>
  <c r="E288" i="7"/>
  <c r="D288" i="7"/>
  <c r="F289" i="7"/>
  <c r="F288" i="7" s="1"/>
  <c r="E289" i="7"/>
  <c r="D289" i="7"/>
  <c r="E291" i="7"/>
  <c r="D291" i="7"/>
  <c r="E286" i="7"/>
  <c r="D286" i="7"/>
  <c r="F287" i="7"/>
  <c r="E287" i="7"/>
  <c r="D287" i="7"/>
  <c r="F295" i="7"/>
  <c r="F291" i="7" s="1"/>
  <c r="E295" i="7"/>
  <c r="D295" i="7"/>
  <c r="D178" i="7"/>
  <c r="F179" i="7"/>
  <c r="E179" i="7"/>
  <c r="D179" i="7"/>
  <c r="F33" i="7"/>
  <c r="E33" i="7"/>
  <c r="D33" i="7"/>
  <c r="C33" i="7"/>
  <c r="F31" i="7"/>
  <c r="E31" i="7"/>
  <c r="D31" i="7"/>
  <c r="F211" i="7"/>
  <c r="F198" i="7" s="1"/>
  <c r="E211" i="7"/>
  <c r="E198" i="7" s="1"/>
  <c r="D211" i="7"/>
  <c r="D198" i="7" s="1"/>
  <c r="F180" i="7"/>
  <c r="E180" i="7"/>
  <c r="D180" i="7"/>
  <c r="F213" i="7"/>
  <c r="F178" i="7" s="1"/>
  <c r="E213" i="7"/>
  <c r="E178" i="7" s="1"/>
  <c r="D213" i="7"/>
  <c r="D318" i="7"/>
  <c r="F319" i="7"/>
  <c r="F328" i="7"/>
  <c r="F326" i="7" s="1"/>
  <c r="F316" i="7" s="1"/>
  <c r="E328" i="7"/>
  <c r="E326" i="7" s="1"/>
  <c r="E316" i="7" s="1"/>
  <c r="D328" i="7"/>
  <c r="D326" i="7" s="1"/>
  <c r="D316" i="7" s="1"/>
  <c r="E319" i="7"/>
  <c r="D319" i="7"/>
  <c r="F276" i="7"/>
  <c r="F262" i="7" s="1"/>
  <c r="E276" i="7"/>
  <c r="E262" i="7" s="1"/>
  <c r="D276" i="7"/>
  <c r="D262" i="7" s="1"/>
  <c r="F310" i="7"/>
  <c r="F309" i="7" s="1"/>
  <c r="F308" i="7"/>
  <c r="E310" i="7"/>
  <c r="D310" i="7"/>
  <c r="F314" i="7"/>
  <c r="E314" i="7"/>
  <c r="E308" i="7" s="1"/>
  <c r="D314" i="7"/>
  <c r="D308" i="7" s="1"/>
  <c r="E282" i="7" l="1"/>
  <c r="E309" i="7"/>
  <c r="E304" i="7"/>
  <c r="D309" i="7"/>
  <c r="D304" i="7"/>
  <c r="E318" i="7"/>
  <c r="F304" i="7"/>
  <c r="F318" i="7"/>
  <c r="F286" i="7"/>
  <c r="D282" i="7"/>
  <c r="E28" i="7"/>
  <c r="F26" i="10"/>
  <c r="D26" i="10"/>
  <c r="D248" i="10"/>
  <c r="D298" i="10"/>
  <c r="E30" i="10"/>
  <c r="E24" i="10" s="1"/>
  <c r="D143" i="10"/>
  <c r="F41" i="10"/>
  <c r="D41" i="10"/>
  <c r="E41" i="10"/>
  <c r="F248" i="10"/>
  <c r="E196" i="10"/>
  <c r="D196" i="10"/>
  <c r="E248" i="10"/>
  <c r="F298" i="10"/>
  <c r="E298" i="10"/>
  <c r="F196" i="10"/>
  <c r="F143" i="10"/>
  <c r="E143" i="10"/>
  <c r="F282" i="7"/>
  <c r="F28" i="7"/>
  <c r="D28" i="7"/>
  <c r="F174" i="7"/>
  <c r="E174" i="7"/>
  <c r="D174" i="7"/>
  <c r="F25" i="7"/>
  <c r="E25" i="7"/>
  <c r="D25" i="7"/>
  <c r="C288" i="10"/>
  <c r="C328" i="7"/>
  <c r="C306" i="7"/>
  <c r="C194" i="7"/>
  <c r="D80" i="9"/>
  <c r="D13" i="9"/>
  <c r="E13" i="9"/>
  <c r="F13" i="9"/>
  <c r="F71" i="8"/>
  <c r="F67" i="8"/>
  <c r="F63" i="8"/>
  <c r="F62" i="8" s="1"/>
  <c r="F58" i="8"/>
  <c r="F54" i="8"/>
  <c r="F49" i="8" s="1"/>
  <c r="F50" i="8"/>
  <c r="F45" i="8"/>
  <c r="F38" i="8" s="1"/>
  <c r="F41" i="8"/>
  <c r="F36" i="8"/>
  <c r="F32" i="8"/>
  <c r="F27" i="8"/>
  <c r="F15" i="8"/>
  <c r="F14" i="8"/>
  <c r="F11" i="8"/>
  <c r="E71" i="8"/>
  <c r="E67" i="8"/>
  <c r="E63" i="8"/>
  <c r="E62" i="8" s="1"/>
  <c r="E58" i="8"/>
  <c r="E54" i="8"/>
  <c r="E50" i="8"/>
  <c r="E45" i="8"/>
  <c r="E38" i="8" s="1"/>
  <c r="E41" i="8"/>
  <c r="E36" i="8"/>
  <c r="E21" i="8" s="1"/>
  <c r="E20" i="8" s="1"/>
  <c r="E32" i="8"/>
  <c r="E27" i="8"/>
  <c r="E15" i="8"/>
  <c r="E14" i="8" s="1"/>
  <c r="E10" i="8" s="1"/>
  <c r="E11" i="8"/>
  <c r="F94" i="9"/>
  <c r="F87" i="9"/>
  <c r="F86" i="9" s="1"/>
  <c r="F85" i="9" s="1"/>
  <c r="F84" i="9" s="1"/>
  <c r="F80" i="9"/>
  <c r="F75" i="9"/>
  <c r="F70" i="9"/>
  <c r="F67" i="9"/>
  <c r="F61" i="9"/>
  <c r="F55" i="9"/>
  <c r="F54" i="9" s="1"/>
  <c r="F51" i="9"/>
  <c r="F50" i="9" s="1"/>
  <c r="F45" i="9"/>
  <c r="F44" i="9"/>
  <c r="F42" i="9"/>
  <c r="F40" i="9"/>
  <c r="F34" i="9"/>
  <c r="F27" i="9"/>
  <c r="F24" i="9"/>
  <c r="F18" i="9"/>
  <c r="F17" i="9" s="1"/>
  <c r="F15" i="9"/>
  <c r="E94" i="9"/>
  <c r="E87" i="9"/>
  <c r="E86" i="9" s="1"/>
  <c r="E85" i="9" s="1"/>
  <c r="E84" i="9" s="1"/>
  <c r="E80" i="9"/>
  <c r="E75" i="9"/>
  <c r="E70" i="9"/>
  <c r="E67" i="9"/>
  <c r="E61" i="9"/>
  <c r="E55" i="9"/>
  <c r="E54" i="9" s="1"/>
  <c r="E51" i="9"/>
  <c r="E50" i="9" s="1"/>
  <c r="E45" i="9"/>
  <c r="E44" i="9" s="1"/>
  <c r="E42" i="9"/>
  <c r="E40" i="9"/>
  <c r="E34" i="9"/>
  <c r="E27" i="9"/>
  <c r="E24" i="9"/>
  <c r="E18" i="9"/>
  <c r="E17" i="9" s="1"/>
  <c r="E15" i="9"/>
  <c r="C139" i="1"/>
  <c r="C107" i="1"/>
  <c r="F152" i="1"/>
  <c r="F148" i="1"/>
  <c r="F144" i="1"/>
  <c r="F139" i="1"/>
  <c r="F135" i="1"/>
  <c r="F131" i="1"/>
  <c r="F126" i="1"/>
  <c r="F116" i="1" s="1"/>
  <c r="F122" i="1"/>
  <c r="F109" i="1"/>
  <c r="F107" i="1"/>
  <c r="F103" i="1"/>
  <c r="F98" i="1"/>
  <c r="F84" i="1"/>
  <c r="F83" i="1" s="1"/>
  <c r="F78" i="1"/>
  <c r="F73" i="1"/>
  <c r="F68" i="1"/>
  <c r="F65" i="1"/>
  <c r="F59" i="1"/>
  <c r="F53" i="1"/>
  <c r="F52" i="1" s="1"/>
  <c r="F49" i="1"/>
  <c r="F48" i="1" s="1"/>
  <c r="F43" i="1"/>
  <c r="F42" i="1"/>
  <c r="F40" i="1"/>
  <c r="F38" i="1"/>
  <c r="F32" i="1"/>
  <c r="F25" i="1"/>
  <c r="F22" i="1"/>
  <c r="F16" i="1"/>
  <c r="F15" i="1" s="1"/>
  <c r="F13" i="1"/>
  <c r="F11" i="1"/>
  <c r="E152" i="1"/>
  <c r="E148" i="1"/>
  <c r="E143" i="1" s="1"/>
  <c r="E144" i="1"/>
  <c r="E139" i="1"/>
  <c r="E135" i="1"/>
  <c r="E130" i="1" s="1"/>
  <c r="E131" i="1"/>
  <c r="E126" i="1"/>
  <c r="E116" i="1" s="1"/>
  <c r="E122" i="1"/>
  <c r="E109" i="1"/>
  <c r="E107" i="1"/>
  <c r="E103" i="1"/>
  <c r="E98" i="1"/>
  <c r="E84" i="1"/>
  <c r="E83" i="1" s="1"/>
  <c r="E78" i="1"/>
  <c r="E73" i="1"/>
  <c r="E68" i="1"/>
  <c r="E65" i="1"/>
  <c r="E59" i="1"/>
  <c r="E53" i="1"/>
  <c r="E52" i="1" s="1"/>
  <c r="E49" i="1"/>
  <c r="E48" i="1" s="1"/>
  <c r="E43" i="1"/>
  <c r="E42" i="1" s="1"/>
  <c r="E40" i="1"/>
  <c r="E38" i="1"/>
  <c r="E32" i="1"/>
  <c r="E25" i="1"/>
  <c r="E22" i="1"/>
  <c r="E16" i="1"/>
  <c r="E15" i="1" s="1"/>
  <c r="E13" i="1"/>
  <c r="E11" i="1"/>
  <c r="F6" i="7" l="1"/>
  <c r="F336" i="7" s="1"/>
  <c r="E6" i="7"/>
  <c r="E336" i="7" s="1"/>
  <c r="D7" i="10"/>
  <c r="D355" i="10" s="1"/>
  <c r="F7" i="10"/>
  <c r="F355" i="10" s="1"/>
  <c r="E7" i="10"/>
  <c r="E355" i="10" s="1"/>
  <c r="E12" i="9"/>
  <c r="E11" i="9" s="1"/>
  <c r="E21" i="1"/>
  <c r="E20" i="1" s="1"/>
  <c r="D6" i="7"/>
  <c r="D336" i="7" s="1"/>
  <c r="E49" i="8"/>
  <c r="E9" i="8" s="1"/>
  <c r="E75" i="8" s="1"/>
  <c r="E356" i="10" s="1"/>
  <c r="F21" i="8"/>
  <c r="F20" i="8" s="1"/>
  <c r="F9" i="8" s="1"/>
  <c r="F75" i="8" s="1"/>
  <c r="F356" i="10" s="1"/>
  <c r="F12" i="9"/>
  <c r="F11" i="9" s="1"/>
  <c r="E60" i="9"/>
  <c r="E53" i="9" s="1"/>
  <c r="F60" i="9"/>
  <c r="F53" i="9" s="1"/>
  <c r="F33" i="9"/>
  <c r="E33" i="9"/>
  <c r="F23" i="9"/>
  <c r="F22" i="9" s="1"/>
  <c r="E23" i="9"/>
  <c r="E22" i="9" s="1"/>
  <c r="F21" i="1"/>
  <c r="F20" i="1" s="1"/>
  <c r="E92" i="1"/>
  <c r="F143" i="1"/>
  <c r="F130" i="1"/>
  <c r="E91" i="1"/>
  <c r="E90" i="1" s="1"/>
  <c r="E89" i="1" s="1"/>
  <c r="F92" i="1"/>
  <c r="F91" i="1" s="1"/>
  <c r="F90" i="1" s="1"/>
  <c r="F89" i="1" s="1"/>
  <c r="F58" i="1"/>
  <c r="F51" i="1" s="1"/>
  <c r="E58" i="1"/>
  <c r="E51" i="1" s="1"/>
  <c r="F31" i="1"/>
  <c r="E31" i="1"/>
  <c r="F10" i="1"/>
  <c r="F9" i="1" s="1"/>
  <c r="E10" i="1"/>
  <c r="E9" i="1"/>
  <c r="F10" i="8"/>
  <c r="F357" i="10" l="1"/>
  <c r="E357" i="10"/>
  <c r="E10" i="9"/>
  <c r="E9" i="9" s="1"/>
  <c r="E8" i="9" s="1"/>
  <c r="F10" i="9"/>
  <c r="F9" i="9" s="1"/>
  <c r="F8" i="9" s="1"/>
  <c r="F8" i="1"/>
  <c r="F7" i="1" s="1"/>
  <c r="F6" i="1" s="1"/>
  <c r="E8" i="1"/>
  <c r="E7" i="1" s="1"/>
  <c r="E5" i="1" s="1"/>
  <c r="E156" i="1" s="1"/>
  <c r="C229" i="7"/>
  <c r="C334" i="7"/>
  <c r="C331" i="7" s="1"/>
  <c r="C330" i="7" s="1"/>
  <c r="C332" i="7"/>
  <c r="C161" i="7"/>
  <c r="C322" i="7"/>
  <c r="D36" i="8"/>
  <c r="E7" i="9" l="1"/>
  <c r="E97" i="9" s="1"/>
  <c r="E337" i="7" s="1"/>
  <c r="E338" i="7" s="1"/>
  <c r="F7" i="9"/>
  <c r="F97" i="9" s="1"/>
  <c r="F337" i="7" s="1"/>
  <c r="F338" i="7" s="1"/>
  <c r="F5" i="1"/>
  <c r="F156" i="1" s="1"/>
  <c r="E6" i="1"/>
  <c r="C333" i="7"/>
  <c r="C78" i="10" l="1"/>
  <c r="C77" i="10" s="1"/>
  <c r="C185" i="7" l="1"/>
  <c r="C36" i="8"/>
  <c r="C136" i="10" l="1"/>
  <c r="C180" i="10" l="1"/>
  <c r="C179" i="10"/>
  <c r="C178" i="10"/>
  <c r="C187" i="10"/>
  <c r="C182" i="10"/>
  <c r="C177" i="10" l="1"/>
  <c r="C186" i="10"/>
  <c r="C83" i="10"/>
  <c r="C174" i="10"/>
  <c r="C132" i="10"/>
  <c r="C131" i="10" s="1"/>
  <c r="C126" i="10"/>
  <c r="C125" i="10" s="1"/>
  <c r="C121" i="10"/>
  <c r="C116" i="10"/>
  <c r="C111" i="10"/>
  <c r="C196" i="7"/>
  <c r="C8" i="7"/>
  <c r="C179" i="7" l="1"/>
  <c r="C181" i="7"/>
  <c r="C182" i="7"/>
  <c r="C184" i="7"/>
  <c r="C188" i="7"/>
  <c r="C191" i="7"/>
  <c r="C199" i="7"/>
  <c r="C205" i="7"/>
  <c r="C200" i="7" s="1"/>
  <c r="C176" i="7" l="1"/>
  <c r="C183" i="7"/>
  <c r="C180" i="7"/>
  <c r="C153" i="10"/>
  <c r="C331" i="10"/>
  <c r="C296" i="10"/>
  <c r="C295" i="10" s="1"/>
  <c r="C294" i="10"/>
  <c r="C293" i="10" s="1"/>
  <c r="C292" i="10" s="1"/>
  <c r="C320" i="7"/>
  <c r="D152" i="1"/>
  <c r="D148" i="1"/>
  <c r="D144" i="1"/>
  <c r="D139" i="1"/>
  <c r="D135" i="1"/>
  <c r="D131" i="1"/>
  <c r="D126" i="1"/>
  <c r="D122" i="1"/>
  <c r="D109" i="1"/>
  <c r="D107" i="1"/>
  <c r="D103" i="1"/>
  <c r="D98" i="1"/>
  <c r="D84" i="1"/>
  <c r="D83" i="1" s="1"/>
  <c r="D78" i="1"/>
  <c r="D73" i="1"/>
  <c r="D68" i="1"/>
  <c r="D65" i="1"/>
  <c r="D59" i="1"/>
  <c r="D53" i="1"/>
  <c r="D52" i="1" s="1"/>
  <c r="D49" i="1"/>
  <c r="D48" i="1" s="1"/>
  <c r="D43" i="1"/>
  <c r="D42" i="1" s="1"/>
  <c r="D40" i="1"/>
  <c r="D38" i="1"/>
  <c r="D32" i="1"/>
  <c r="D25" i="1"/>
  <c r="D22" i="1"/>
  <c r="D16" i="1"/>
  <c r="D13" i="1"/>
  <c r="D11" i="1"/>
  <c r="D94" i="9"/>
  <c r="D87" i="9"/>
  <c r="D86" i="9" s="1"/>
  <c r="D75" i="9"/>
  <c r="D70" i="9"/>
  <c r="D67" i="9"/>
  <c r="D61" i="9"/>
  <c r="D55" i="9"/>
  <c r="D54" i="9" s="1"/>
  <c r="D51" i="9"/>
  <c r="D50" i="9" s="1"/>
  <c r="D45" i="9"/>
  <c r="D44" i="9" s="1"/>
  <c r="D42" i="9"/>
  <c r="D40" i="9"/>
  <c r="D34" i="9"/>
  <c r="D27" i="9"/>
  <c r="D24" i="9"/>
  <c r="D18" i="9"/>
  <c r="D17" i="9" s="1"/>
  <c r="D15" i="9"/>
  <c r="D12" i="9" s="1"/>
  <c r="D71" i="8"/>
  <c r="D67" i="8"/>
  <c r="D63" i="8"/>
  <c r="D58" i="8"/>
  <c r="D54" i="8"/>
  <c r="D50" i="8"/>
  <c r="D45" i="8"/>
  <c r="D41" i="8"/>
  <c r="D32" i="8"/>
  <c r="D27" i="8"/>
  <c r="D15" i="8"/>
  <c r="D14" i="8" s="1"/>
  <c r="D11" i="8"/>
  <c r="C151" i="10" l="1"/>
  <c r="D38" i="8"/>
  <c r="D11" i="9"/>
  <c r="D62" i="8"/>
  <c r="D85" i="9"/>
  <c r="D116" i="1"/>
  <c r="D58" i="1"/>
  <c r="D51" i="1" s="1"/>
  <c r="D15" i="1"/>
  <c r="D10" i="1"/>
  <c r="D31" i="1"/>
  <c r="D143" i="1"/>
  <c r="D130" i="1"/>
  <c r="D92" i="1"/>
  <c r="D91" i="1" s="1"/>
  <c r="D49" i="8"/>
  <c r="D60" i="9"/>
  <c r="D53" i="9" s="1"/>
  <c r="D21" i="8"/>
  <c r="D23" i="9"/>
  <c r="D21" i="1"/>
  <c r="D20" i="1" s="1"/>
  <c r="D33" i="9"/>
  <c r="D10" i="8"/>
  <c r="D90" i="1" l="1"/>
  <c r="D89" i="1" s="1"/>
  <c r="D84" i="9"/>
  <c r="D9" i="1"/>
  <c r="D8" i="1" s="1"/>
  <c r="D7" i="1" s="1"/>
  <c r="D20" i="8"/>
  <c r="D22" i="9"/>
  <c r="C101" i="10"/>
  <c r="C235" i="7"/>
  <c r="D6" i="1" l="1"/>
  <c r="D5" i="1"/>
  <c r="D156" i="1" s="1"/>
  <c r="D9" i="8"/>
  <c r="D10" i="9"/>
  <c r="D9" i="9" s="1"/>
  <c r="D7" i="9" s="1"/>
  <c r="C160" i="7"/>
  <c r="C22" i="7"/>
  <c r="C310" i="10"/>
  <c r="D75" i="8" l="1"/>
  <c r="D356" i="10" s="1"/>
  <c r="D357" i="10" s="1"/>
  <c r="C267" i="7"/>
  <c r="D8" i="9" l="1"/>
  <c r="D97" i="9"/>
  <c r="D337" i="7" s="1"/>
  <c r="D338" i="7" s="1"/>
  <c r="C231" i="7"/>
  <c r="C98" i="1" l="1"/>
  <c r="C27" i="8"/>
  <c r="C106" i="10"/>
  <c r="C51" i="10" s="1"/>
  <c r="C93" i="10"/>
  <c r="C58" i="8"/>
  <c r="C232" i="10"/>
  <c r="C317" i="10"/>
  <c r="C301" i="10"/>
  <c r="C313" i="10"/>
  <c r="C213" i="7"/>
  <c r="C178" i="7" s="1"/>
  <c r="C9" i="7"/>
  <c r="C58" i="10"/>
  <c r="C201" i="7" l="1"/>
  <c r="C92" i="10"/>
  <c r="C202" i="7"/>
  <c r="C203" i="7"/>
  <c r="C299" i="10"/>
  <c r="C21" i="10" l="1"/>
  <c r="C22" i="10"/>
  <c r="C20" i="10" l="1"/>
  <c r="C75" i="10"/>
  <c r="C42" i="10" s="1"/>
  <c r="C283" i="7" l="1"/>
  <c r="C165" i="7"/>
  <c r="C224" i="10"/>
  <c r="C197" i="10" l="1"/>
  <c r="C15" i="7"/>
  <c r="C149" i="10" l="1"/>
  <c r="C45" i="8" l="1"/>
  <c r="C41" i="8"/>
  <c r="C126" i="1"/>
  <c r="C122" i="1"/>
  <c r="C116" i="1" l="1"/>
  <c r="C38" i="8"/>
  <c r="C307" i="7" l="1"/>
  <c r="C201" i="10" l="1"/>
  <c r="C166" i="10" l="1"/>
  <c r="C145" i="10" s="1"/>
  <c r="C276" i="10"/>
  <c r="C251" i="10" l="1"/>
  <c r="C280" i="10"/>
  <c r="C155" i="7" l="1"/>
  <c r="C317" i="7" l="1"/>
  <c r="C289" i="7"/>
  <c r="C285" i="7" l="1"/>
  <c r="C288" i="7"/>
  <c r="C57" i="10" l="1"/>
  <c r="C56" i="10"/>
  <c r="C135" i="1" l="1"/>
  <c r="C30" i="7" l="1"/>
  <c r="C54" i="8"/>
  <c r="C249" i="10" l="1"/>
  <c r="C47" i="10"/>
  <c r="C43" i="10" s="1"/>
  <c r="C32" i="8"/>
  <c r="C103" i="1"/>
  <c r="C216" i="10"/>
  <c r="C212" i="10"/>
  <c r="C239" i="10"/>
  <c r="C265" i="10"/>
  <c r="C67" i="10"/>
  <c r="C203" i="10" l="1"/>
  <c r="C252" i="10"/>
  <c r="C46" i="10"/>
  <c r="C92" i="1"/>
  <c r="C21" i="8"/>
  <c r="C9" i="10" l="1"/>
  <c r="C43" i="7" l="1"/>
  <c r="C302" i="7" l="1"/>
  <c r="C221" i="7" l="1"/>
  <c r="C217" i="7"/>
  <c r="C221" i="10"/>
  <c r="C161" i="10"/>
  <c r="C18" i="10"/>
  <c r="C177" i="7" l="1"/>
  <c r="C219" i="7"/>
  <c r="C10" i="10"/>
  <c r="C215" i="7"/>
  <c r="C321" i="10" l="1"/>
  <c r="C235" i="10"/>
  <c r="C208" i="10"/>
  <c r="C63" i="10"/>
  <c r="C312" i="10" l="1"/>
  <c r="C207" i="10"/>
  <c r="C45" i="10"/>
  <c r="C307" i="10"/>
  <c r="C202" i="10"/>
  <c r="C151" i="7"/>
  <c r="C29" i="7"/>
  <c r="C35" i="7"/>
  <c r="C80" i="9" l="1"/>
  <c r="C152" i="1"/>
  <c r="C60" i="10"/>
  <c r="C61" i="10"/>
  <c r="C158" i="10" l="1"/>
  <c r="C18" i="9"/>
  <c r="C16" i="1"/>
  <c r="C157" i="10" l="1"/>
  <c r="C284" i="10" l="1"/>
  <c r="C87" i="9"/>
  <c r="C109" i="1"/>
  <c r="C150" i="10" l="1"/>
  <c r="C59" i="10" l="1"/>
  <c r="C87" i="10" l="1"/>
  <c r="C75" i="9" l="1"/>
  <c r="C67" i="9"/>
  <c r="C61" i="9"/>
  <c r="C27" i="9"/>
  <c r="C168" i="7" l="1"/>
  <c r="C71" i="8" l="1"/>
  <c r="C67" i="8"/>
  <c r="C63" i="8"/>
  <c r="C437" i="11"/>
  <c r="G432" i="11"/>
  <c r="G431" i="11" s="1"/>
  <c r="F432" i="11"/>
  <c r="F431" i="11" s="1"/>
  <c r="E432" i="11"/>
  <c r="E431" i="11" s="1"/>
  <c r="D432" i="11"/>
  <c r="D431" i="11" s="1"/>
  <c r="C432" i="11"/>
  <c r="C431" i="11" s="1"/>
  <c r="G427" i="11"/>
  <c r="G426" i="11" s="1"/>
  <c r="F427" i="11"/>
  <c r="F426" i="11" s="1"/>
  <c r="E427" i="11"/>
  <c r="E426" i="11" s="1"/>
  <c r="D427" i="11"/>
  <c r="D426" i="11" s="1"/>
  <c r="C427" i="11"/>
  <c r="C426" i="11" s="1"/>
  <c r="G422" i="11"/>
  <c r="F422" i="11"/>
  <c r="E422" i="11"/>
  <c r="D422" i="11"/>
  <c r="C422" i="11"/>
  <c r="G343" i="11"/>
  <c r="F343" i="11"/>
  <c r="E343" i="11"/>
  <c r="D343" i="11"/>
  <c r="C343" i="11"/>
  <c r="G339" i="11"/>
  <c r="F339" i="11"/>
  <c r="E339" i="11"/>
  <c r="D339" i="11"/>
  <c r="C339" i="11"/>
  <c r="G334" i="11"/>
  <c r="F334" i="11"/>
  <c r="F333" i="11" s="1"/>
  <c r="E334" i="11"/>
  <c r="E333" i="11" s="1"/>
  <c r="D334" i="11"/>
  <c r="D333" i="11" s="1"/>
  <c r="C334" i="11"/>
  <c r="C333" i="11" s="1"/>
  <c r="G329" i="11"/>
  <c r="G328" i="11" s="1"/>
  <c r="F329" i="11"/>
  <c r="F328" i="11" s="1"/>
  <c r="E329" i="11"/>
  <c r="D329" i="11"/>
  <c r="D328" i="11" s="1"/>
  <c r="C329" i="11"/>
  <c r="C328" i="11" s="1"/>
  <c r="G326" i="11"/>
  <c r="F326" i="11"/>
  <c r="E326" i="11"/>
  <c r="D326" i="11"/>
  <c r="C326" i="11"/>
  <c r="G325" i="11"/>
  <c r="F325" i="11"/>
  <c r="E325" i="11"/>
  <c r="D325" i="11"/>
  <c r="C325" i="11"/>
  <c r="G324" i="11"/>
  <c r="F324" i="11"/>
  <c r="E324" i="11"/>
  <c r="D324" i="11"/>
  <c r="C324" i="11"/>
  <c r="G320" i="11"/>
  <c r="G319" i="11" s="1"/>
  <c r="F320" i="11"/>
  <c r="F319" i="11" s="1"/>
  <c r="E320" i="11"/>
  <c r="E319" i="11" s="1"/>
  <c r="D320" i="11"/>
  <c r="D319" i="11" s="1"/>
  <c r="C320" i="11"/>
  <c r="C319" i="11" s="1"/>
  <c r="G315" i="11"/>
  <c r="F315" i="11"/>
  <c r="E315" i="11"/>
  <c r="D315" i="11"/>
  <c r="C315" i="11"/>
  <c r="G311" i="11"/>
  <c r="F311" i="11"/>
  <c r="E311" i="11"/>
  <c r="D311" i="11"/>
  <c r="C311" i="11"/>
  <c r="G308" i="11"/>
  <c r="F308" i="11"/>
  <c r="E308" i="11"/>
  <c r="D308" i="11"/>
  <c r="C308" i="11"/>
  <c r="G304" i="11"/>
  <c r="F304" i="11"/>
  <c r="E304" i="11"/>
  <c r="D304" i="11"/>
  <c r="C304" i="11"/>
  <c r="C303" i="11" s="1"/>
  <c r="G299" i="11"/>
  <c r="G298" i="11" s="1"/>
  <c r="F299" i="11"/>
  <c r="F298" i="11" s="1"/>
  <c r="E299" i="11"/>
  <c r="E298" i="11" s="1"/>
  <c r="D299" i="11"/>
  <c r="D298" i="11" s="1"/>
  <c r="C299" i="11"/>
  <c r="C298" i="11" s="1"/>
  <c r="G292" i="11"/>
  <c r="G177" i="11" s="1"/>
  <c r="F292" i="11"/>
  <c r="E292" i="11"/>
  <c r="E177" i="11" s="1"/>
  <c r="D292" i="11"/>
  <c r="D177" i="11" s="1"/>
  <c r="C292" i="11"/>
  <c r="C177" i="11" s="1"/>
  <c r="G207" i="11"/>
  <c r="G206" i="11" s="1"/>
  <c r="F207" i="11"/>
  <c r="F206" i="11" s="1"/>
  <c r="E207" i="11"/>
  <c r="E206" i="11" s="1"/>
  <c r="D207" i="11"/>
  <c r="D206" i="11" s="1"/>
  <c r="C207" i="11"/>
  <c r="C206" i="11" s="1"/>
  <c r="G201" i="11"/>
  <c r="G171" i="11" s="1"/>
  <c r="F201" i="11"/>
  <c r="F171" i="11" s="1"/>
  <c r="E201" i="11"/>
  <c r="E171" i="11" s="1"/>
  <c r="D201" i="11"/>
  <c r="D171" i="11" s="1"/>
  <c r="C201" i="11"/>
  <c r="C171" i="11" s="1"/>
  <c r="G194" i="11"/>
  <c r="G193" i="11" s="1"/>
  <c r="G192" i="11" s="1"/>
  <c r="F194" i="11"/>
  <c r="E194" i="11"/>
  <c r="E193" i="11" s="1"/>
  <c r="E192" i="11" s="1"/>
  <c r="D194" i="11"/>
  <c r="D193" i="11" s="1"/>
  <c r="D192" i="11" s="1"/>
  <c r="C194" i="11"/>
  <c r="C193" i="11" s="1"/>
  <c r="C192" i="11" s="1"/>
  <c r="G179" i="11"/>
  <c r="G178" i="11" s="1"/>
  <c r="F179" i="11"/>
  <c r="F178" i="11" s="1"/>
  <c r="E179" i="11"/>
  <c r="E178" i="11" s="1"/>
  <c r="D179" i="11"/>
  <c r="D178" i="11" s="1"/>
  <c r="C179" i="11"/>
  <c r="C178" i="11" s="1"/>
  <c r="F177" i="11"/>
  <c r="G174" i="11"/>
  <c r="F174" i="11"/>
  <c r="E174" i="11"/>
  <c r="D174" i="11"/>
  <c r="C174" i="11"/>
  <c r="G173" i="11"/>
  <c r="F173" i="11"/>
  <c r="E173" i="11"/>
  <c r="D173" i="11"/>
  <c r="C173" i="11"/>
  <c r="G172" i="11"/>
  <c r="F172" i="11"/>
  <c r="E172" i="11"/>
  <c r="D172" i="11"/>
  <c r="C172" i="11"/>
  <c r="G166" i="11"/>
  <c r="G165" i="11" s="1"/>
  <c r="F166" i="11"/>
  <c r="F156" i="11" s="1"/>
  <c r="E166" i="11"/>
  <c r="E165" i="11" s="1"/>
  <c r="D166" i="11"/>
  <c r="D165" i="11" s="1"/>
  <c r="C166" i="11"/>
  <c r="C165" i="11" s="1"/>
  <c r="G162" i="11"/>
  <c r="G161" i="11" s="1"/>
  <c r="F162" i="11"/>
  <c r="F161" i="11" s="1"/>
  <c r="E162" i="11"/>
  <c r="E161" i="11" s="1"/>
  <c r="D162" i="11"/>
  <c r="D161" i="11" s="1"/>
  <c r="C162" i="11"/>
  <c r="C161" i="11" s="1"/>
  <c r="G159" i="11"/>
  <c r="G158" i="11" s="1"/>
  <c r="F159" i="11"/>
  <c r="F158" i="11" s="1"/>
  <c r="E159" i="11"/>
  <c r="D159" i="11"/>
  <c r="D158" i="11" s="1"/>
  <c r="C159" i="11"/>
  <c r="C158" i="11" s="1"/>
  <c r="G122" i="11"/>
  <c r="F122" i="11"/>
  <c r="F116" i="11" s="1"/>
  <c r="E122" i="11"/>
  <c r="E116" i="11" s="1"/>
  <c r="D122" i="11"/>
  <c r="D116" i="11" s="1"/>
  <c r="C122" i="11"/>
  <c r="G118" i="11"/>
  <c r="G103" i="11" s="1"/>
  <c r="F118" i="11"/>
  <c r="F103" i="11" s="1"/>
  <c r="E118" i="11"/>
  <c r="D118" i="11"/>
  <c r="C118" i="11"/>
  <c r="C103" i="11" s="1"/>
  <c r="G112" i="11"/>
  <c r="G111" i="11" s="1"/>
  <c r="F112" i="11"/>
  <c r="F111" i="11" s="1"/>
  <c r="E112" i="11"/>
  <c r="E111" i="11" s="1"/>
  <c r="D112" i="11"/>
  <c r="D107" i="11" s="1"/>
  <c r="C112" i="11"/>
  <c r="C111" i="11" s="1"/>
  <c r="G109" i="11"/>
  <c r="G108" i="11" s="1"/>
  <c r="F109" i="11"/>
  <c r="F108" i="11" s="1"/>
  <c r="E109" i="11"/>
  <c r="E108" i="11" s="1"/>
  <c r="D109" i="11"/>
  <c r="D108" i="11" s="1"/>
  <c r="C109" i="11"/>
  <c r="C108" i="11" s="1"/>
  <c r="G99" i="11"/>
  <c r="G98" i="11" s="1"/>
  <c r="G96" i="11" s="1"/>
  <c r="F99" i="11"/>
  <c r="F98" i="11" s="1"/>
  <c r="F96" i="11" s="1"/>
  <c r="E99" i="11"/>
  <c r="E98" i="11" s="1"/>
  <c r="E96" i="11" s="1"/>
  <c r="D99" i="11"/>
  <c r="D97" i="11" s="1"/>
  <c r="C99" i="11"/>
  <c r="C97" i="11" s="1"/>
  <c r="G94" i="11"/>
  <c r="F94" i="11"/>
  <c r="E94" i="11"/>
  <c r="D94" i="11"/>
  <c r="C94" i="11"/>
  <c r="G92" i="11"/>
  <c r="F92" i="11"/>
  <c r="E92" i="11"/>
  <c r="D92" i="11"/>
  <c r="C92" i="11"/>
  <c r="G89" i="11"/>
  <c r="G88" i="11" s="1"/>
  <c r="F89" i="11"/>
  <c r="F88" i="11" s="1"/>
  <c r="E89" i="11"/>
  <c r="E88" i="11" s="1"/>
  <c r="D89" i="11"/>
  <c r="D88" i="11" s="1"/>
  <c r="C89" i="11"/>
  <c r="C88" i="11" s="1"/>
  <c r="G54" i="11"/>
  <c r="F54" i="11"/>
  <c r="E54" i="11"/>
  <c r="D54" i="11"/>
  <c r="C54" i="11"/>
  <c r="G50" i="11"/>
  <c r="F50" i="11"/>
  <c r="F45" i="11" s="1"/>
  <c r="E50" i="11"/>
  <c r="D50" i="11"/>
  <c r="D49" i="11" s="1"/>
  <c r="C50" i="11"/>
  <c r="C45" i="11" s="1"/>
  <c r="G48" i="11"/>
  <c r="F48" i="11"/>
  <c r="E48" i="11"/>
  <c r="D48" i="11"/>
  <c r="C48" i="11"/>
  <c r="G47" i="11"/>
  <c r="F47" i="11"/>
  <c r="E47" i="11"/>
  <c r="D47" i="11"/>
  <c r="C47" i="11"/>
  <c r="G46" i="11"/>
  <c r="F46" i="11"/>
  <c r="E46" i="11"/>
  <c r="D46" i="11"/>
  <c r="C46" i="11"/>
  <c r="G39" i="11"/>
  <c r="G26" i="11" s="1"/>
  <c r="F39" i="11"/>
  <c r="F26" i="11" s="1"/>
  <c r="E39" i="11"/>
  <c r="E26" i="11" s="1"/>
  <c r="D39" i="11"/>
  <c r="D26" i="11" s="1"/>
  <c r="C39" i="11"/>
  <c r="C26" i="11" s="1"/>
  <c r="G35" i="11"/>
  <c r="F35" i="11"/>
  <c r="E35" i="11"/>
  <c r="D35" i="11"/>
  <c r="C35" i="11"/>
  <c r="G31" i="11"/>
  <c r="F31" i="11"/>
  <c r="E31" i="11"/>
  <c r="D31" i="11"/>
  <c r="C31" i="11"/>
  <c r="G27" i="11"/>
  <c r="F27" i="11"/>
  <c r="E27" i="11"/>
  <c r="D27" i="11"/>
  <c r="C27" i="11"/>
  <c r="G24" i="11"/>
  <c r="F24" i="11"/>
  <c r="E24" i="11"/>
  <c r="D24" i="11"/>
  <c r="C24" i="11"/>
  <c r="G21" i="11"/>
  <c r="G20" i="11" s="1"/>
  <c r="G18" i="11" s="1"/>
  <c r="F21" i="11"/>
  <c r="F19" i="11" s="1"/>
  <c r="E21" i="11"/>
  <c r="E19" i="11" s="1"/>
  <c r="D21" i="11"/>
  <c r="D19" i="11" s="1"/>
  <c r="C21" i="11"/>
  <c r="C19" i="11" s="1"/>
  <c r="G16" i="11"/>
  <c r="G9" i="11" s="1"/>
  <c r="F16" i="11"/>
  <c r="F9" i="11" s="1"/>
  <c r="E16" i="11"/>
  <c r="E9" i="11" s="1"/>
  <c r="D16" i="11"/>
  <c r="C16" i="11"/>
  <c r="C9" i="11" s="1"/>
  <c r="G12" i="11"/>
  <c r="F12" i="11"/>
  <c r="F10" i="11" s="1"/>
  <c r="E12" i="11"/>
  <c r="E10" i="11" s="1"/>
  <c r="D12" i="11"/>
  <c r="D10" i="11" s="1"/>
  <c r="C12" i="11"/>
  <c r="C10" i="11" s="1"/>
  <c r="C225" i="7"/>
  <c r="C65" i="1"/>
  <c r="E107" i="11" l="1"/>
  <c r="E104" i="11" s="1"/>
  <c r="G303" i="11"/>
  <c r="D421" i="11"/>
  <c r="F420" i="11"/>
  <c r="E338" i="11"/>
  <c r="G117" i="11"/>
  <c r="G115" i="11" s="1"/>
  <c r="C323" i="11"/>
  <c r="E296" i="11"/>
  <c r="G11" i="11"/>
  <c r="G8" i="11" s="1"/>
  <c r="E117" i="11"/>
  <c r="E115" i="11" s="1"/>
  <c r="D11" i="11"/>
  <c r="D8" i="11" s="1"/>
  <c r="G295" i="11"/>
  <c r="D44" i="11"/>
  <c r="F49" i="11"/>
  <c r="F43" i="11" s="1"/>
  <c r="D43" i="11"/>
  <c r="C327" i="11"/>
  <c r="G44" i="11"/>
  <c r="G156" i="11"/>
  <c r="E327" i="11"/>
  <c r="G323" i="11"/>
  <c r="E310" i="11"/>
  <c r="E97" i="11"/>
  <c r="F327" i="11"/>
  <c r="G30" i="11"/>
  <c r="G29" i="11" s="1"/>
  <c r="G23" i="11" s="1"/>
  <c r="C20" i="11"/>
  <c r="C18" i="11" s="1"/>
  <c r="E205" i="11"/>
  <c r="E200" i="11" s="1"/>
  <c r="E170" i="11" s="1"/>
  <c r="D295" i="11"/>
  <c r="C297" i="11"/>
  <c r="D20" i="11"/>
  <c r="D18" i="11" s="1"/>
  <c r="E295" i="11"/>
  <c r="D310" i="11"/>
  <c r="G10" i="11"/>
  <c r="C98" i="11"/>
  <c r="C96" i="11" s="1"/>
  <c r="C11" i="11"/>
  <c r="C8" i="11" s="1"/>
  <c r="F44" i="11"/>
  <c r="D98" i="11"/>
  <c r="D96" i="11" s="1"/>
  <c r="C106" i="11"/>
  <c r="C102" i="11" s="1"/>
  <c r="D303" i="11"/>
  <c r="C30" i="11"/>
  <c r="C29" i="11" s="1"/>
  <c r="C23" i="11" s="1"/>
  <c r="G49" i="11"/>
  <c r="G43" i="11" s="1"/>
  <c r="C107" i="11"/>
  <c r="D117" i="11"/>
  <c r="D115" i="11" s="1"/>
  <c r="D157" i="11"/>
  <c r="E297" i="11"/>
  <c r="D45" i="11"/>
  <c r="F297" i="11"/>
  <c r="F323" i="11"/>
  <c r="G97" i="11"/>
  <c r="F107" i="11"/>
  <c r="F104" i="11" s="1"/>
  <c r="D104" i="11"/>
  <c r="F157" i="11"/>
  <c r="D296" i="11"/>
  <c r="D420" i="11"/>
  <c r="G421" i="11"/>
  <c r="G419" i="11" s="1"/>
  <c r="G19" i="11"/>
  <c r="C295" i="11"/>
  <c r="C338" i="11"/>
  <c r="C322" i="11" s="1"/>
  <c r="E420" i="11"/>
  <c r="C105" i="11"/>
  <c r="D155" i="11"/>
  <c r="D419" i="11"/>
  <c r="D9" i="11"/>
  <c r="G45" i="11"/>
  <c r="C44" i="11"/>
  <c r="E105" i="11"/>
  <c r="D156" i="11"/>
  <c r="F176" i="11"/>
  <c r="F175" i="11" s="1"/>
  <c r="E176" i="11"/>
  <c r="E175" i="11" s="1"/>
  <c r="C421" i="11"/>
  <c r="C419" i="11" s="1"/>
  <c r="G107" i="11"/>
  <c r="F105" i="11"/>
  <c r="E156" i="11"/>
  <c r="F296" i="11"/>
  <c r="C296" i="11"/>
  <c r="F11" i="11"/>
  <c r="F8" i="11" s="1"/>
  <c r="E20" i="11"/>
  <c r="E18" i="11" s="1"/>
  <c r="D205" i="11"/>
  <c r="D200" i="11" s="1"/>
  <c r="D170" i="11" s="1"/>
  <c r="G297" i="11"/>
  <c r="D327" i="11"/>
  <c r="F20" i="11"/>
  <c r="F18" i="11" s="1"/>
  <c r="D30" i="11"/>
  <c r="D25" i="11" s="1"/>
  <c r="D106" i="11"/>
  <c r="D102" i="11" s="1"/>
  <c r="C117" i="11"/>
  <c r="C115" i="11" s="1"/>
  <c r="F421" i="11"/>
  <c r="F419" i="11" s="1"/>
  <c r="E30" i="11"/>
  <c r="E25" i="11" s="1"/>
  <c r="E44" i="11"/>
  <c r="E106" i="11"/>
  <c r="E102" i="11" s="1"/>
  <c r="D111" i="11"/>
  <c r="D105" i="11" s="1"/>
  <c r="G116" i="11"/>
  <c r="F165" i="11"/>
  <c r="F155" i="11" s="1"/>
  <c r="F193" i="11"/>
  <c r="F192" i="11" s="1"/>
  <c r="F205" i="11"/>
  <c r="F200" i="11" s="1"/>
  <c r="F310" i="11"/>
  <c r="E328" i="11"/>
  <c r="E322" i="11" s="1"/>
  <c r="F338" i="11"/>
  <c r="F322" i="11" s="1"/>
  <c r="G420" i="11"/>
  <c r="F30" i="11"/>
  <c r="F25" i="11" s="1"/>
  <c r="E49" i="11"/>
  <c r="E43" i="11" s="1"/>
  <c r="D103" i="11"/>
  <c r="G106" i="11"/>
  <c r="G102" i="11" s="1"/>
  <c r="C157" i="11"/>
  <c r="E303" i="11"/>
  <c r="G310" i="11"/>
  <c r="G294" i="11" s="1"/>
  <c r="G333" i="11"/>
  <c r="G327" i="11"/>
  <c r="E103" i="11"/>
  <c r="F117" i="11"/>
  <c r="F115" i="11" s="1"/>
  <c r="C155" i="11"/>
  <c r="D176" i="11"/>
  <c r="D175" i="11" s="1"/>
  <c r="F295" i="11"/>
  <c r="C62" i="8"/>
  <c r="G157" i="11"/>
  <c r="G155" i="11"/>
  <c r="G176" i="11"/>
  <c r="G175" i="11" s="1"/>
  <c r="G205" i="11"/>
  <c r="G200" i="11" s="1"/>
  <c r="G170" i="11" s="1"/>
  <c r="C205" i="11"/>
  <c r="C200" i="11" s="1"/>
  <c r="C170" i="11" s="1"/>
  <c r="C176" i="11"/>
  <c r="C175" i="11" s="1"/>
  <c r="G105" i="11"/>
  <c r="E157" i="11"/>
  <c r="C156" i="11"/>
  <c r="E158" i="11"/>
  <c r="E155" i="11" s="1"/>
  <c r="F303" i="11"/>
  <c r="C310" i="11"/>
  <c r="C294" i="11" s="1"/>
  <c r="E11" i="11"/>
  <c r="E8" i="11" s="1"/>
  <c r="F97" i="11"/>
  <c r="C116" i="11"/>
  <c r="C420" i="11"/>
  <c r="E45" i="11"/>
  <c r="E323" i="11"/>
  <c r="D297" i="11"/>
  <c r="D323" i="11"/>
  <c r="G338" i="11"/>
  <c r="E421" i="11"/>
  <c r="E419" i="11" s="1"/>
  <c r="G296" i="11"/>
  <c r="C49" i="11"/>
  <c r="C43" i="11" s="1"/>
  <c r="D338" i="11"/>
  <c r="D322" i="11" s="1"/>
  <c r="F106" i="11"/>
  <c r="F102" i="11" s="1"/>
  <c r="C45" i="9"/>
  <c r="C42" i="9"/>
  <c r="C15" i="9"/>
  <c r="C305" i="10"/>
  <c r="C304" i="10"/>
  <c r="C327" i="10"/>
  <c r="C200" i="10"/>
  <c r="C199" i="10"/>
  <c r="C228" i="10"/>
  <c r="F101" i="11" l="1"/>
  <c r="C198" i="10"/>
  <c r="C104" i="11"/>
  <c r="G101" i="11"/>
  <c r="E101" i="11"/>
  <c r="G322" i="11"/>
  <c r="G7" i="11" s="1"/>
  <c r="G436" i="11" s="1"/>
  <c r="C44" i="9"/>
  <c r="G25" i="11"/>
  <c r="C25" i="11"/>
  <c r="F29" i="11"/>
  <c r="F23" i="11" s="1"/>
  <c r="E294" i="11"/>
  <c r="F170" i="11"/>
  <c r="D101" i="11"/>
  <c r="F294" i="11"/>
  <c r="D294" i="11"/>
  <c r="D29" i="11"/>
  <c r="D23" i="11" s="1"/>
  <c r="E29" i="11"/>
  <c r="E23" i="11" s="1"/>
  <c r="C101" i="11"/>
  <c r="C7" i="11" s="1"/>
  <c r="C436" i="11" s="1"/>
  <c r="C438" i="11" s="1"/>
  <c r="G104" i="11"/>
  <c r="E437" i="11"/>
  <c r="G437" i="11"/>
  <c r="C303" i="10"/>
  <c r="C171" i="7"/>
  <c r="F7" i="11" l="1"/>
  <c r="F436" i="11" s="1"/>
  <c r="D7" i="11"/>
  <c r="D436" i="11" s="1"/>
  <c r="E7" i="11"/>
  <c r="E436" i="11" s="1"/>
  <c r="E438" i="11" s="1"/>
  <c r="G438" i="11"/>
  <c r="C269" i="10" l="1"/>
  <c r="C261" i="10"/>
  <c r="C259" i="10" l="1"/>
  <c r="C94" i="9"/>
  <c r="C264" i="7"/>
  <c r="C170" i="10" l="1"/>
  <c r="C165" i="10" l="1"/>
  <c r="C146" i="10"/>
  <c r="C50" i="8"/>
  <c r="C131" i="1"/>
  <c r="C49" i="8" l="1"/>
  <c r="C130" i="1"/>
  <c r="C163" i="10"/>
  <c r="C27" i="10"/>
  <c r="C148" i="1"/>
  <c r="C144" i="1"/>
  <c r="C78" i="1"/>
  <c r="C73" i="1"/>
  <c r="C68" i="1"/>
  <c r="C59" i="1"/>
  <c r="C53" i="1"/>
  <c r="C49" i="1"/>
  <c r="C43" i="1"/>
  <c r="C40" i="1"/>
  <c r="C38" i="1"/>
  <c r="C32" i="1"/>
  <c r="C25" i="1"/>
  <c r="C22" i="1"/>
  <c r="C15" i="1"/>
  <c r="C13" i="1"/>
  <c r="C11" i="1"/>
  <c r="C86" i="9"/>
  <c r="C70" i="9"/>
  <c r="C55" i="9"/>
  <c r="C51" i="9"/>
  <c r="C40" i="9"/>
  <c r="C34" i="9"/>
  <c r="C24" i="9"/>
  <c r="C17" i="9"/>
  <c r="C13" i="9"/>
  <c r="C318" i="7"/>
  <c r="C319" i="7"/>
  <c r="C314" i="7"/>
  <c r="C300" i="7"/>
  <c r="C295" i="7"/>
  <c r="C287" i="7"/>
  <c r="C284" i="7"/>
  <c r="C276" i="7"/>
  <c r="C274" i="7"/>
  <c r="C270" i="7"/>
  <c r="C265" i="7"/>
  <c r="C263" i="7"/>
  <c r="C258" i="7"/>
  <c r="C254" i="7"/>
  <c r="C248" i="7"/>
  <c r="C247" i="7" s="1"/>
  <c r="C242" i="7"/>
  <c r="C239" i="7"/>
  <c r="C226" i="7"/>
  <c r="C224" i="7"/>
  <c r="C211" i="7"/>
  <c r="C209" i="7"/>
  <c r="C162" i="7"/>
  <c r="C144" i="7"/>
  <c r="C139" i="7"/>
  <c r="C134" i="7"/>
  <c r="C129" i="7"/>
  <c r="C124" i="7"/>
  <c r="C119" i="7"/>
  <c r="C114" i="7"/>
  <c r="C109" i="7"/>
  <c r="C104" i="7"/>
  <c r="C99" i="7"/>
  <c r="C94" i="7"/>
  <c r="C89" i="7"/>
  <c r="C84" i="7"/>
  <c r="C79" i="7"/>
  <c r="C74" i="7"/>
  <c r="C69" i="7"/>
  <c r="C64" i="7"/>
  <c r="C59" i="7"/>
  <c r="C54" i="7"/>
  <c r="C44" i="7"/>
  <c r="C42" i="7"/>
  <c r="C31" i="7"/>
  <c r="C25" i="7"/>
  <c r="C19" i="7"/>
  <c r="C17" i="7"/>
  <c r="C14" i="7"/>
  <c r="C10" i="7"/>
  <c r="C20" i="8"/>
  <c r="C15" i="8"/>
  <c r="C11" i="8"/>
  <c r="C351" i="10"/>
  <c r="C346" i="10"/>
  <c r="C341" i="10"/>
  <c r="C336" i="10"/>
  <c r="C309" i="10"/>
  <c r="C287" i="10"/>
  <c r="C272" i="10"/>
  <c r="C255" i="10"/>
  <c r="C192" i="10"/>
  <c r="C71" i="10"/>
  <c r="C36" i="10"/>
  <c r="C32" i="10"/>
  <c r="C28" i="10"/>
  <c r="C25" i="10"/>
  <c r="C14" i="10"/>
  <c r="C308" i="7" l="1"/>
  <c r="C310" i="7"/>
  <c r="C309" i="7" s="1"/>
  <c r="C37" i="7"/>
  <c r="C198" i="7"/>
  <c r="C271" i="10"/>
  <c r="C308" i="10"/>
  <c r="C350" i="10"/>
  <c r="C50" i="9"/>
  <c r="C48" i="1"/>
  <c r="C54" i="9"/>
  <c r="C52" i="1"/>
  <c r="C60" i="9"/>
  <c r="C139" i="10"/>
  <c r="C85" i="9"/>
  <c r="C191" i="10"/>
  <c r="C297" i="7"/>
  <c r="C272" i="7"/>
  <c r="C268" i="7"/>
  <c r="C291" i="7"/>
  <c r="C14" i="8"/>
  <c r="C83" i="1"/>
  <c r="C42" i="1"/>
  <c r="C7" i="7"/>
  <c r="C55" i="10"/>
  <c r="C44" i="10" s="1"/>
  <c r="C326" i="10"/>
  <c r="C230" i="7"/>
  <c r="C305" i="7"/>
  <c r="C11" i="10"/>
  <c r="C12" i="10"/>
  <c r="C28" i="7"/>
  <c r="C159" i="7"/>
  <c r="C23" i="9"/>
  <c r="C21" i="1"/>
  <c r="C253" i="10"/>
  <c r="C254" i="10"/>
  <c r="C250" i="10"/>
  <c r="C253" i="7"/>
  <c r="C33" i="9"/>
  <c r="C13" i="7"/>
  <c r="C12" i="9"/>
  <c r="C10" i="1"/>
  <c r="C339" i="10"/>
  <c r="C58" i="1"/>
  <c r="C31" i="10"/>
  <c r="C181" i="10"/>
  <c r="C143" i="1"/>
  <c r="C91" i="1"/>
  <c r="C266" i="7"/>
  <c r="C175" i="7"/>
  <c r="C286" i="7"/>
  <c r="C326" i="7"/>
  <c r="C244" i="10"/>
  <c r="C206" i="10"/>
  <c r="C164" i="10"/>
  <c r="C140" i="10"/>
  <c r="C345" i="10"/>
  <c r="C160" i="10"/>
  <c r="C220" i="10"/>
  <c r="C205" i="10" l="1"/>
  <c r="C298" i="10"/>
  <c r="C316" i="7"/>
  <c r="C176" i="10"/>
  <c r="C84" i="9"/>
  <c r="C148" i="10"/>
  <c r="C262" i="7"/>
  <c r="C9" i="1"/>
  <c r="C282" i="7"/>
  <c r="C10" i="8"/>
  <c r="C9" i="8"/>
  <c r="C22" i="9"/>
  <c r="C90" i="1"/>
  <c r="C31" i="1"/>
  <c r="C147" i="10"/>
  <c r="C8" i="10"/>
  <c r="C228" i="7"/>
  <c r="C248" i="10"/>
  <c r="C20" i="1"/>
  <c r="C144" i="10"/>
  <c r="C252" i="7"/>
  <c r="C304" i="7"/>
  <c r="C11" i="9"/>
  <c r="C51" i="1"/>
  <c r="C53" i="9"/>
  <c r="C30" i="10"/>
  <c r="C26" i="10"/>
  <c r="C174" i="7"/>
  <c r="C219" i="10"/>
  <c r="C138" i="10"/>
  <c r="C243" i="10"/>
  <c r="C223" i="10" s="1"/>
  <c r="C340" i="10"/>
  <c r="C41" i="10" l="1"/>
  <c r="C227" i="7"/>
  <c r="C75" i="8"/>
  <c r="C24" i="10"/>
  <c r="C8" i="1"/>
  <c r="C223" i="7"/>
  <c r="C10" i="9"/>
  <c r="C89" i="1"/>
  <c r="C204" i="10"/>
  <c r="C143" i="10"/>
  <c r="C338" i="10"/>
  <c r="C6" i="7" l="1"/>
  <c r="C356" i="10"/>
  <c r="D437" i="11"/>
  <c r="D438" i="11" s="1"/>
  <c r="C196" i="10"/>
  <c r="F437" i="11"/>
  <c r="F438" i="11" s="1"/>
  <c r="C7" i="1"/>
  <c r="C9" i="9"/>
  <c r="C336" i="7" l="1"/>
  <c r="C7" i="10"/>
  <c r="C7" i="9"/>
  <c r="C6" i="1"/>
  <c r="C5" i="1"/>
  <c r="C8" i="9"/>
  <c r="C97" i="9" l="1"/>
  <c r="C156" i="1"/>
  <c r="C355" i="10"/>
  <c r="C337" i="7" l="1"/>
  <c r="C357" i="10"/>
  <c r="C338" i="7" l="1"/>
</calcChain>
</file>

<file path=xl/sharedStrings.xml><?xml version="1.0" encoding="utf-8"?>
<sst xmlns="http://schemas.openxmlformats.org/spreadsheetml/2006/main" count="2307" uniqueCount="950">
  <si>
    <t>D E N U M I R E A     I N D I C A T O R I L O R</t>
  </si>
  <si>
    <t>Cod indicator</t>
  </si>
  <si>
    <t xml:space="preserve">TOTAL VENITURI </t>
  </si>
  <si>
    <t>00.01</t>
  </si>
  <si>
    <t xml:space="preserve">VENITURI PROPRII </t>
  </si>
  <si>
    <t>48.02</t>
  </si>
  <si>
    <t xml:space="preserve">I.  VENITURI CURENTE </t>
  </si>
  <si>
    <t>00.02</t>
  </si>
  <si>
    <t>A.  VENITURI FISCALE</t>
  </si>
  <si>
    <t>00.03</t>
  </si>
  <si>
    <t>A1.  IMPOZIT  PE VENIT, PROFIT SI CASTIGURI DIN CAPITAL</t>
  </si>
  <si>
    <t>00.04</t>
  </si>
  <si>
    <t>A1.1.  IMPOZIT  PE VENIT, PROFIT SI CASTIGURI DIN CAPITAL DE LA PERSOANE JURIDICE</t>
  </si>
  <si>
    <t>00.05</t>
  </si>
  <si>
    <t xml:space="preserve">Impozit pe profit </t>
  </si>
  <si>
    <t>01.02</t>
  </si>
  <si>
    <t>Impozit pe profit  de la agenti economici</t>
  </si>
  <si>
    <t>01.02.01</t>
  </si>
  <si>
    <t>Impozit pe venit</t>
  </si>
  <si>
    <t>03.02</t>
  </si>
  <si>
    <t>Impozitul pe veniturile din transferul proprietatilor imobiliare din patrimoniul personal</t>
  </si>
  <si>
    <t>03.02.18</t>
  </si>
  <si>
    <t>A1.2.  IMPOZIT PE VENIT, PROFIT,  SI CASTIGURI DIN CAPITAL DE LA PERSOANE FIZICE</t>
  </si>
  <si>
    <t>00.06</t>
  </si>
  <si>
    <t xml:space="preserve">Cote si sume defalcate din impozitul pe venit </t>
  </si>
  <si>
    <t>04.02</t>
  </si>
  <si>
    <t xml:space="preserve">Cote defalcate din impozitul pe venit </t>
  </si>
  <si>
    <t>04.02.01</t>
  </si>
  <si>
    <t>Sume alocate de consiliul judetean pentru echilibrarea bugetelor locale</t>
  </si>
  <si>
    <t>04.02.04</t>
  </si>
  <si>
    <t xml:space="preserve">A3.  IMPOZITE SI TAXE PE PROPRIETATE </t>
  </si>
  <si>
    <t>00.09</t>
  </si>
  <si>
    <t>Impozite si  taxe pe proprietate</t>
  </si>
  <si>
    <t>07.02</t>
  </si>
  <si>
    <t>Impozit pe cladiri</t>
  </si>
  <si>
    <t>07.02.01</t>
  </si>
  <si>
    <t>Impozit pe cladiri de la persoane fizice *)</t>
  </si>
  <si>
    <t>07.02.01.01</t>
  </si>
  <si>
    <t>Impozitul si taxa pe cladiri de la persoane juridice *)</t>
  </si>
  <si>
    <t>07.02.01.02</t>
  </si>
  <si>
    <t>Impozit pe terenuri</t>
  </si>
  <si>
    <t>07.02.02</t>
  </si>
  <si>
    <t>Impozit pe terenuri de la persoane fizice *)</t>
  </si>
  <si>
    <t>07.02.02.01</t>
  </si>
  <si>
    <t>Impozitul si taxa pe teren de la persoane juridice *)</t>
  </si>
  <si>
    <t>07.02.02.02</t>
  </si>
  <si>
    <t xml:space="preserve">Impozitul pe terenul din extravilan   *) </t>
  </si>
  <si>
    <t>07.02.02.03</t>
  </si>
  <si>
    <t>Taxe judiciare de timbru, taxe de timbru pentru activitatea notariala si alte taxe de timbru</t>
  </si>
  <si>
    <t>07.02.03</t>
  </si>
  <si>
    <t>Alte impozite si taxe pe proprietate</t>
  </si>
  <si>
    <t>07.02.50</t>
  </si>
  <si>
    <t>A4.  IMPOZITE SI TAXE PE BUNURI SI SERVICII</t>
  </si>
  <si>
    <t>00.10</t>
  </si>
  <si>
    <t xml:space="preserve">Sume defalcate din TVA </t>
  </si>
  <si>
    <t>11.02</t>
  </si>
  <si>
    <t>Sume defalcate din TVA pentru finantarea cheltuielilor descentralizate la nivelul comunelor, oraselor, municipiilor si sectoarelor municipiului Bucuresti</t>
  </si>
  <si>
    <t>11.02.02</t>
  </si>
  <si>
    <t>Sume defalcate din TVA  pentru subventionarea energiei termice livrate populatiei</t>
  </si>
  <si>
    <t>11.02.03</t>
  </si>
  <si>
    <t>Sume defalcate din TVA pentru retehnologizarea, modernizarea si dezvoltarea sistemelor centralizate de producere si distributie a energiei termice</t>
  </si>
  <si>
    <t>11.02.04</t>
  </si>
  <si>
    <t>Sume defalcate din TVA  pentru echilibrarea bugetelor locale</t>
  </si>
  <si>
    <t>11.02.06</t>
  </si>
  <si>
    <t xml:space="preserve">Alte impozite si taxe generale pe bunuri si servicii </t>
  </si>
  <si>
    <t>12.02</t>
  </si>
  <si>
    <t>Taxe hoteliere</t>
  </si>
  <si>
    <t>12.02.07</t>
  </si>
  <si>
    <t>Taxe pe servicii specifice</t>
  </si>
  <si>
    <t>15.02</t>
  </si>
  <si>
    <t>Impozit pe spectacole</t>
  </si>
  <si>
    <t>15.02.01</t>
  </si>
  <si>
    <t xml:space="preserve">Taxe pe utilizarea bunurilor, autorizarea utilizarii bunurilor sau pe desfasurarea de activitati </t>
  </si>
  <si>
    <t>16.02</t>
  </si>
  <si>
    <t>Taxa asupra mijloacelor de transport</t>
  </si>
  <si>
    <t>16.02.02</t>
  </si>
  <si>
    <t>Impozitul pe mijloacele de transport detinute de persoane fizice *)</t>
  </si>
  <si>
    <t>16.02.02.01</t>
  </si>
  <si>
    <t>Impozitul pe mijloacele de transport detinute de persoane juridice *)</t>
  </si>
  <si>
    <t>16.02.02.02</t>
  </si>
  <si>
    <t>Taxe si tarife pentru eliberarea de licente si autorizatii de functionare</t>
  </si>
  <si>
    <t>16.02.03</t>
  </si>
  <si>
    <t>Alte taxe pe utilizarea bunurilor, autorizarea utilizarii bunurilor sau pe desfasurarea de activitati</t>
  </si>
  <si>
    <t>16.02.50</t>
  </si>
  <si>
    <t xml:space="preserve">A6.  ALTE IMPOZITE SI  TAXE  FISCALE </t>
  </si>
  <si>
    <t>00.11</t>
  </si>
  <si>
    <t xml:space="preserve">Alte impozite si taxe fiscale </t>
  </si>
  <si>
    <t>18.02</t>
  </si>
  <si>
    <t>Alte impozite si taxe</t>
  </si>
  <si>
    <t>18.02.50</t>
  </si>
  <si>
    <t xml:space="preserve">C.   VENITURI NEFISCALE </t>
  </si>
  <si>
    <t>00.12</t>
  </si>
  <si>
    <t xml:space="preserve">C1.  VENITURI DIN PROPRIETATE </t>
  </si>
  <si>
    <t>00.13</t>
  </si>
  <si>
    <t xml:space="preserve">Venituri din proprietate </t>
  </si>
  <si>
    <t>30.02</t>
  </si>
  <si>
    <t>Restituiri de fonduri din finantarea bugetara a anilor precedenti</t>
  </si>
  <si>
    <t>30.02.03</t>
  </si>
  <si>
    <t>Venituri din concesiuni si inchirieri</t>
  </si>
  <si>
    <t>30.02.05</t>
  </si>
  <si>
    <t>Venituri din dividende</t>
  </si>
  <si>
    <t>30.02.08</t>
  </si>
  <si>
    <t>Alte venituri din proprietate</t>
  </si>
  <si>
    <t>30.02.50</t>
  </si>
  <si>
    <t xml:space="preserve">C2.  VANZARI DE BUNURI SI SERVICII </t>
  </si>
  <si>
    <t>00.14</t>
  </si>
  <si>
    <t xml:space="preserve">Venituri din prestari de servicii si alte activitati </t>
  </si>
  <si>
    <t>33.02</t>
  </si>
  <si>
    <t>Venituri din prestari servicii</t>
  </si>
  <si>
    <t>33.02.08</t>
  </si>
  <si>
    <t>Contributia persoanelor beneficiare ale cantinelor de ajutor social</t>
  </si>
  <si>
    <t>33.02.12</t>
  </si>
  <si>
    <t>Venituri din recuperarea cheltuielilor de judecata, imputatii si despagubiri</t>
  </si>
  <si>
    <t>33.02.28</t>
  </si>
  <si>
    <t xml:space="preserve">Venituri din taxe administrative, eliberari permise </t>
  </si>
  <si>
    <t>34.02</t>
  </si>
  <si>
    <t>Taxe extrajudiciare de timbru</t>
  </si>
  <si>
    <t>34.02.02</t>
  </si>
  <si>
    <t xml:space="preserve">Alte venituri din taxe administrative, eliberari permise </t>
  </si>
  <si>
    <t>34.02.50</t>
  </si>
  <si>
    <t xml:space="preserve">Amenzi, penalitati si confiscari </t>
  </si>
  <si>
    <t>35.02</t>
  </si>
  <si>
    <t>Venituri din amenzi si alte sanctiuni aplicate potrivit dispozitiilor legale</t>
  </si>
  <si>
    <t>35.02.01</t>
  </si>
  <si>
    <t>Penalitati pentru nedepunere sau depunere in termen</t>
  </si>
  <si>
    <t>35.02.02</t>
  </si>
  <si>
    <t>Incasari din valorificarea bunurilor confiscate, abandonate si alte sume constatate odata cu  confiscarea potrivit legii</t>
  </si>
  <si>
    <t>35.02.03</t>
  </si>
  <si>
    <t>Alte amenzi, penalitati si confiscari</t>
  </si>
  <si>
    <t xml:space="preserve">Diverse venituri </t>
  </si>
  <si>
    <t>36.02</t>
  </si>
  <si>
    <t>Venituri din  si/sau disponibilitatile instituriilor publice</t>
  </si>
  <si>
    <t>36.02.05</t>
  </si>
  <si>
    <t>Alte venituri</t>
  </si>
  <si>
    <t>36.02.50</t>
  </si>
  <si>
    <t>Transferuri voluntare,  altele decat subventiile</t>
  </si>
  <si>
    <t>37.02</t>
  </si>
  <si>
    <t>Donatii si sponsorizari</t>
  </si>
  <si>
    <t>37.02.01</t>
  </si>
  <si>
    <t xml:space="preserve">II. VENITURI DIN CAPITAL                   </t>
  </si>
  <si>
    <t>00.15</t>
  </si>
  <si>
    <t>Venituri din valorificarea unor bunuri</t>
  </si>
  <si>
    <t>39.02</t>
  </si>
  <si>
    <t>Venituri din valorificarea unor bunuri ale institutiilor publice</t>
  </si>
  <si>
    <t>39.02.01</t>
  </si>
  <si>
    <t>39.02.03</t>
  </si>
  <si>
    <t>Venituri din privatizare</t>
  </si>
  <si>
    <t>39.02.04</t>
  </si>
  <si>
    <t>Venituri din vanzarea unor bunuri apartinand domeniului privat</t>
  </si>
  <si>
    <t>39.02.07</t>
  </si>
  <si>
    <t xml:space="preserve">IV.  SUBVENTII </t>
  </si>
  <si>
    <t>00.17</t>
  </si>
  <si>
    <t>SUBVENTII DE LA ALTE NIVELE ALE ADMINISTRATIEI PUBLICE</t>
  </si>
  <si>
    <t>00.18</t>
  </si>
  <si>
    <t xml:space="preserve">Subventii de la bugetul de stat </t>
  </si>
  <si>
    <t>42.02</t>
  </si>
  <si>
    <t xml:space="preserve">B.  Curente </t>
  </si>
  <si>
    <t>00.20</t>
  </si>
  <si>
    <t>Subvenţii pentru compensarea creşterilor neprevizionate ale preţurilor la combustibili</t>
  </si>
  <si>
    <t>42.02.32</t>
  </si>
  <si>
    <t>Subventii acordate pentru incalzirea cu lemne</t>
  </si>
  <si>
    <t>42.02.34</t>
  </si>
  <si>
    <t>VENITURILE BUGETULUI LOCAL</t>
  </si>
  <si>
    <t>PRIMAR,</t>
  </si>
  <si>
    <t>DIRECTOR ECONOMIC,</t>
  </si>
  <si>
    <t>.</t>
  </si>
  <si>
    <t xml:space="preserve">Autoritati publice si actiuni externe </t>
  </si>
  <si>
    <t>51.02</t>
  </si>
  <si>
    <t xml:space="preserve"> CHELTUIELI DE PERSONAL</t>
  </si>
  <si>
    <t>BUNURI SI SERVICII</t>
  </si>
  <si>
    <t>ALTE TRANSFERURI</t>
  </si>
  <si>
    <t>PROIECTE CU FINANTARE DIN FONDURI EXTERNE POSTADERARE (FEN)</t>
  </si>
  <si>
    <t xml:space="preserve">CHELTUIELI DE CAPITAL </t>
  </si>
  <si>
    <t xml:space="preserve">1.Autoritati executive </t>
  </si>
  <si>
    <t>51.02.01.03</t>
  </si>
  <si>
    <t>CHELTUIELI DE PERSONAL</t>
  </si>
  <si>
    <t>Finantarea nationala</t>
  </si>
  <si>
    <t>Finantarea de la Uniunea Europeana</t>
  </si>
  <si>
    <t xml:space="preserve">Cheltuieli neeligibile </t>
  </si>
  <si>
    <t xml:space="preserve">Alte servicii publice generale </t>
  </si>
  <si>
    <t>54.02</t>
  </si>
  <si>
    <t xml:space="preserve"> FONDURI DE REZERVA </t>
  </si>
  <si>
    <t xml:space="preserve"> ALTE TRANSFERURI (contributie copii centre de zi)</t>
  </si>
  <si>
    <t>ALTE CHELTUIELI</t>
  </si>
  <si>
    <t>1.Fond de rezerva bugetara la dispozitia autoritatilor locale</t>
  </si>
  <si>
    <t>54.02.05</t>
  </si>
  <si>
    <t>50.04</t>
  </si>
  <si>
    <t>2.Servicii publice comunitare de evidenţă a persoanelor</t>
  </si>
  <si>
    <t>54.02.10</t>
  </si>
  <si>
    <t>Tranzactii privind datoria publica si imprumuturi</t>
  </si>
  <si>
    <t>DOBANZI</t>
  </si>
  <si>
    <t xml:space="preserve"> TRANSFERURI INTRE UNITATI ALE ADMINISTRATIEI PUBLICE </t>
  </si>
  <si>
    <t xml:space="preserve">Ordine publica si siguranta nationala </t>
  </si>
  <si>
    <t>61.02</t>
  </si>
  <si>
    <t>TRANSFERURI CURENTE</t>
  </si>
  <si>
    <t>CHELTUIELI DE CAPITAL</t>
  </si>
  <si>
    <t>61.02.03.04</t>
  </si>
  <si>
    <t xml:space="preserve">2.Protectia civila si protectia contra incendiiilor </t>
  </si>
  <si>
    <t>61.02.05</t>
  </si>
  <si>
    <t>Invatamant</t>
  </si>
  <si>
    <t>65.02</t>
  </si>
  <si>
    <t xml:space="preserve"> BUNURI SI SERVICII</t>
  </si>
  <si>
    <t>Sanatate</t>
  </si>
  <si>
    <t>1.Sanatate publica</t>
  </si>
  <si>
    <t>66.02.08</t>
  </si>
  <si>
    <t xml:space="preserve">Cultura, recreere si religie </t>
  </si>
  <si>
    <t>67.02</t>
  </si>
  <si>
    <t>51</t>
  </si>
  <si>
    <t>I.Servicii culturale</t>
  </si>
  <si>
    <t>67.02.03</t>
  </si>
  <si>
    <t>2.Case de cultura</t>
  </si>
  <si>
    <t>67.02.03.06</t>
  </si>
  <si>
    <t>3.Alte servicii culturale</t>
  </si>
  <si>
    <t>67.02.03.30</t>
  </si>
  <si>
    <t>4.Consolidarea si restaurarea monumentelor istorice</t>
  </si>
  <si>
    <t>67.02.03.12</t>
  </si>
  <si>
    <t>II.Servicii recreative si sportive</t>
  </si>
  <si>
    <t>67.02.05</t>
  </si>
  <si>
    <t>1.Sport</t>
  </si>
  <si>
    <t>67.02.05.01</t>
  </si>
  <si>
    <t>2.Tineret</t>
  </si>
  <si>
    <t>67.02.05.02</t>
  </si>
  <si>
    <t>3.Intretinere gradini publice, parcuri, zone verzi, baze sportive si de agrement</t>
  </si>
  <si>
    <t>67.02.05.03</t>
  </si>
  <si>
    <t>III.Servicii religioase</t>
  </si>
  <si>
    <t>67.02.06</t>
  </si>
  <si>
    <t>IV.Alte servicii în domeniile culturii, recreerii si religiei</t>
  </si>
  <si>
    <t>67.02.50</t>
  </si>
  <si>
    <t xml:space="preserve">Asigurari si asistenta sociala </t>
  </si>
  <si>
    <t>68.02</t>
  </si>
  <si>
    <t xml:space="preserve"> ASISTENTA SOCIALA</t>
  </si>
  <si>
    <t>Ajutoare sociale</t>
  </si>
  <si>
    <t>57.02</t>
  </si>
  <si>
    <t>Ajutoare sociale in numerar</t>
  </si>
  <si>
    <t>57.02.01</t>
  </si>
  <si>
    <t>Ajutoare sociale in natura</t>
  </si>
  <si>
    <t>57.02.02</t>
  </si>
  <si>
    <t>1.Asistenta acordata persoanelor in varsta</t>
  </si>
  <si>
    <t>68.02.04</t>
  </si>
  <si>
    <t>68.02.11</t>
  </si>
  <si>
    <t>4.Cantina de ajutor social</t>
  </si>
  <si>
    <t>68.02.15.02</t>
  </si>
  <si>
    <t>6.Drepturile asistentilor personali ai persoanelor cu handicap grav</t>
  </si>
  <si>
    <t>7. Ajutoare sociale si ajutoare incalzire</t>
  </si>
  <si>
    <t>8. Alte cheltuieli in domeniul asistentei sociale</t>
  </si>
  <si>
    <t>alte ajutoare, alocatii,indemnizatii</t>
  </si>
  <si>
    <t>alocatii si indemnizatii pt persoanele cu handicap</t>
  </si>
  <si>
    <t>Locuinte, servicii si dezvoltare publica</t>
  </si>
  <si>
    <t>70.02</t>
  </si>
  <si>
    <t xml:space="preserve">1.Locuinte </t>
  </si>
  <si>
    <t>Ridicari topografice in municipiul Drobeta Turnu Severin</t>
  </si>
  <si>
    <t>Cadastru si carte funciara in zone din municipiul Drobeta Turnu Severin</t>
  </si>
  <si>
    <t>Protectia mediului</t>
  </si>
  <si>
    <t>74.02</t>
  </si>
  <si>
    <t>74.02.05</t>
  </si>
  <si>
    <t>74.02.06</t>
  </si>
  <si>
    <t>Combustibili si energie</t>
  </si>
  <si>
    <t>81.02</t>
  </si>
  <si>
    <t xml:space="preserve">SUBVENTII </t>
  </si>
  <si>
    <t>40</t>
  </si>
  <si>
    <t>Subvenţii pentru acoperirea diferenţelor de preţ şi tarif</t>
  </si>
  <si>
    <t>40.03</t>
  </si>
  <si>
    <t>1.Energie termica</t>
  </si>
  <si>
    <t>81.02.06</t>
  </si>
  <si>
    <t xml:space="preserve">Transporturi </t>
  </si>
  <si>
    <t>84.02</t>
  </si>
  <si>
    <t xml:space="preserve">2.Strazi </t>
  </si>
  <si>
    <t>84.02.03.03</t>
  </si>
  <si>
    <t>Alte actiuni economice</t>
  </si>
  <si>
    <t>87.02</t>
  </si>
  <si>
    <t>87.02.05</t>
  </si>
  <si>
    <t>Rambursari de credite aferente datoriei publice interne locale</t>
  </si>
  <si>
    <t>RAMBURSARI DE CREDITE</t>
  </si>
  <si>
    <t>81.02.05</t>
  </si>
  <si>
    <t xml:space="preserve">3.Alte servicii în domeniile locuintelor, serviciilor si dezvoltarii comunale </t>
  </si>
  <si>
    <t>CHELTUIELILE BUGETULUI LOCAL SECTIUNEA DE FUNCTIONARE</t>
  </si>
  <si>
    <t>CHELTUIELILE BUGETULUI LOCAL SECTIUNEA DE DEZVOLTARE</t>
  </si>
  <si>
    <t>CHELTUIELI TOTALE SECTIUNEA DE DEZVOLTARE</t>
  </si>
  <si>
    <t>CHELTUIELI TOTALE SECTIUNEA DE FUNCTIONARE</t>
  </si>
  <si>
    <t>VENITURILE BUGETULUI LOCAL- SECTIUNEA DE FUNCTIONARE</t>
  </si>
  <si>
    <t>TOTAL VENITURI -SECTIUNEA DE DEZVOLTARE</t>
  </si>
  <si>
    <t>VENITURILE BUGETULUI LOCAL- SECTIUNEA DE DEZVOLTARE</t>
  </si>
  <si>
    <t>TOTAL VENITURI - SECTIUNEA DE FUNCTIONARE</t>
  </si>
  <si>
    <t>Vărsăminte din secţiunea de funcţionare pentru finanţarea secţiunii de dezvoltare a bugetului local (cu semnul minus)</t>
  </si>
  <si>
    <t>37.02.03</t>
  </si>
  <si>
    <t>37.02.04</t>
  </si>
  <si>
    <t>Varsaminte din sectiunea de functionare</t>
  </si>
  <si>
    <t>Sume primite în contul plăţilor efectuate în anul curent</t>
  </si>
  <si>
    <t>Sume primite în contul plăţilor efectuate în anii anteriori</t>
  </si>
  <si>
    <t>Prefinanţare</t>
  </si>
  <si>
    <t>Subventii de la bugetul de stat catre bugetele locale necesare sustinerii derularii proiectelor finantate din FEN postaderare</t>
  </si>
  <si>
    <t>42.02.20</t>
  </si>
  <si>
    <t>Subventii de la bugetul de stat    (cod 00.19)</t>
  </si>
  <si>
    <t>A.De capital</t>
  </si>
  <si>
    <t>Programe ISPA</t>
  </si>
  <si>
    <t>55.01.09</t>
  </si>
  <si>
    <t>CHELTUIELILE BUGETULUI LOCAL SECTIUNEA DE DEZVOLTARE - An curent</t>
  </si>
  <si>
    <t>42.02.12</t>
  </si>
  <si>
    <t>Subventii pentru reabilitarea termica a cladirilor de locuit</t>
  </si>
  <si>
    <t>ACTIVE FINANCIARE</t>
  </si>
  <si>
    <t>ACTIVE NEFINANCIARE</t>
  </si>
  <si>
    <t>1.Politia locala</t>
  </si>
  <si>
    <t>Reabilitarea, modernizarea si extinderea sistemului de iluminat public</t>
  </si>
  <si>
    <t>Ajutoare sociale de urgenta  buget local</t>
  </si>
  <si>
    <t>1.C.N.Titeica</t>
  </si>
  <si>
    <t xml:space="preserve">2.C.N.Traian </t>
  </si>
  <si>
    <t>4.C.N. Economic</t>
  </si>
  <si>
    <t>8.C.N.Odobleja</t>
  </si>
  <si>
    <t>65.0/1</t>
  </si>
  <si>
    <t>65.0/2</t>
  </si>
  <si>
    <t>65.0/3</t>
  </si>
  <si>
    <t>65.0/4</t>
  </si>
  <si>
    <t>65.0/5</t>
  </si>
  <si>
    <t>65.0/6</t>
  </si>
  <si>
    <t>65.0/7</t>
  </si>
  <si>
    <t>65.0/8</t>
  </si>
  <si>
    <t>65.0/14</t>
  </si>
  <si>
    <t>65.0/15</t>
  </si>
  <si>
    <t>65.0/17</t>
  </si>
  <si>
    <t>65.0/18</t>
  </si>
  <si>
    <t>65.0/19</t>
  </si>
  <si>
    <t>65.0/20</t>
  </si>
  <si>
    <t>65.0/21</t>
  </si>
  <si>
    <t>65.0/22</t>
  </si>
  <si>
    <t>65.0/23</t>
  </si>
  <si>
    <t>65.0/24</t>
  </si>
  <si>
    <t>65.0/25</t>
  </si>
  <si>
    <t>65.0/26</t>
  </si>
  <si>
    <t>65.0/27</t>
  </si>
  <si>
    <t>65.0/28</t>
  </si>
  <si>
    <t>Ajutoare sociale in natura buget local</t>
  </si>
  <si>
    <t>BUNURI SI SERVICII d.c.</t>
  </si>
  <si>
    <t>Contributii ale administratiilor publice locale la realizarea unor lucrari si servicii de interes public local in baza unor contracte sau conventii de asociere</t>
  </si>
  <si>
    <t>DEFICIT (Sume din excedentul bugetar- sectiunea de dezvoltare)</t>
  </si>
  <si>
    <t>1.Intretinere gradini publice, parcuri, zone verzi, baze sportive si de agrement</t>
  </si>
  <si>
    <t>70.02.03.01</t>
  </si>
  <si>
    <t>2. Iluminat public</t>
  </si>
  <si>
    <t>70.02.06</t>
  </si>
  <si>
    <t>70.02.50</t>
  </si>
  <si>
    <t xml:space="preserve">   </t>
  </si>
  <si>
    <t>8.1 Primaria</t>
  </si>
  <si>
    <t>CHELTUIELILE BUGETULUI LOCAL SECTIUNEA DE FUNCTIONARE - An curent</t>
  </si>
  <si>
    <t>33.02.50</t>
  </si>
  <si>
    <t>Alte venituri din prestari servicii si alte activitati</t>
  </si>
  <si>
    <t>8.2.D.A.S.</t>
  </si>
  <si>
    <t>Sume alocate de bugetul de stat corectii financiare</t>
  </si>
  <si>
    <t>42.02.62</t>
  </si>
  <si>
    <t>Alte venituri din prestari servicii si alte activitati *</t>
  </si>
  <si>
    <t>Alte venituri *</t>
  </si>
  <si>
    <t xml:space="preserve"> Reabilitare B-dul Tudor Vladimirescu</t>
  </si>
  <si>
    <t>68.02.50</t>
  </si>
  <si>
    <t>33.02.10</t>
  </si>
  <si>
    <t>Contributia parintilor pentru intretinerea copiilor in crese</t>
  </si>
  <si>
    <t xml:space="preserve">Expertiza tehnica Reabilitare termica blocuri de locuinte - etapa III </t>
  </si>
  <si>
    <t xml:space="preserve">Expertiza tehnica Reabilitare termica blocuri de locuinte etapa I si  II </t>
  </si>
  <si>
    <t>TRANSFERURI CATRE INSTITUTII PUBLICE</t>
  </si>
  <si>
    <t>3.Iluminat public si electrificari rurale</t>
  </si>
  <si>
    <t xml:space="preserve">4.Alte servicii în domeniile locuintelor, serviciilor si dezvoltarii comunale </t>
  </si>
  <si>
    <t>1. Drumuri si poduri</t>
  </si>
  <si>
    <t>Expertize tehnice si elaborare instrunctiuni de urmarire in timp a podurilor</t>
  </si>
  <si>
    <t>84.02.03.01</t>
  </si>
  <si>
    <t>PROIECTE CU FINANTARE DIN FONDURI EXTERNE NERAMBURSABILR AFERENTE CADRULUI FINANCIAR 2014-2020</t>
  </si>
  <si>
    <t>58.16.01</t>
  </si>
  <si>
    <t>58.16.02</t>
  </si>
  <si>
    <t>58.16.03</t>
  </si>
  <si>
    <t>Alte facilitati si instrumente postaderare</t>
  </si>
  <si>
    <t>58.16</t>
  </si>
  <si>
    <t>transport  veterani, pensionari si elevi</t>
  </si>
  <si>
    <t>transport asistenti personali si insotitori</t>
  </si>
  <si>
    <t>ASISTENTA SOCIALA</t>
  </si>
  <si>
    <t>Subventii primite de la alte administratii</t>
  </si>
  <si>
    <t>Sume primite  din bugetul consiliului judetean pentru copii cu deficiente</t>
  </si>
  <si>
    <t>11.02.09</t>
  </si>
  <si>
    <t>Sume defalcate din TVA  pentru finantarea invatamantului particular sau confesional acreditat</t>
  </si>
  <si>
    <t>Sume provenite din finantarea anilor precedenti</t>
  </si>
  <si>
    <t>TRANSFERURI INTERNE</t>
  </si>
  <si>
    <t xml:space="preserve">3.Alte cheltuieli cu serviciile  publice </t>
  </si>
  <si>
    <t>Studiu elaborare instructiuni de urmarire curenta a comportarii in timp a constructiilor institutiilor de invatamant preuniversitar</t>
  </si>
  <si>
    <t>1.Primaria</t>
  </si>
  <si>
    <t xml:space="preserve">Ciocan rotopercutor </t>
  </si>
  <si>
    <t>Ciocan demolator</t>
  </si>
  <si>
    <t xml:space="preserve">Masina pentru rindeluire </t>
  </si>
  <si>
    <t>Fierastrau circular cu masa mobila</t>
  </si>
  <si>
    <t>Asistenta Sociala</t>
  </si>
  <si>
    <t>Crese</t>
  </si>
  <si>
    <t>Sistematizare pe verticala zona locuinte ANL, etapa 2 (incl. PT)</t>
  </si>
  <si>
    <t>Expertiza tehnica imobil Strada Traian nr. 210</t>
  </si>
  <si>
    <t>Expertiza tehnica + DALI Reabilitare instalatii interioare de incalzire si sanitare Bloc social Domnul Tudor</t>
  </si>
  <si>
    <t xml:space="preserve">Servicii de dirigentie de santier  - Sistematizare pe verticala zona locuinte ANL, etapa 2 </t>
  </si>
  <si>
    <t>Reabilitare B-dul Tudor Vladimirescu - asternere mixtura asfaltica, strat inferior de legatura</t>
  </si>
  <si>
    <t>Construire Aleea Violetelor (incl. PT)</t>
  </si>
  <si>
    <t>Construire Aleea Busuiocului (incl. PT)</t>
  </si>
  <si>
    <t>Construire str. Romanitei (incl. PT)</t>
  </si>
  <si>
    <t>DALI, Expertiza tehnica - Reabilitare Strada Pades</t>
  </si>
  <si>
    <t>Expertiza tehnica, studii de teren, studiu de trafic, DALI pentru reabilitare cai de rulare transport public, inclusiv piste biciclisti</t>
  </si>
  <si>
    <t>SF Sistem inteligent de trafic management si monitorizare bazat pe solutii inovative de eficientizare, inclusiv centru de comanda</t>
  </si>
  <si>
    <t>SF Spatiu tematic, multifunctional de recreere, sport si educatie activa</t>
  </si>
  <si>
    <t>SF Sistem alternativ de mobilitate urbana utilizand statii automate de inchiriere a bicicletelor - Drobeta VELOCITY</t>
  </si>
  <si>
    <t>Asistenta tehnica din partea proiectantului -  Reabilitare B-dul Tudor Vladimirescu</t>
  </si>
  <si>
    <t>Servicii de dirigentie de santier -  Reabilitare B-dul Tudor Vladimirescu</t>
  </si>
  <si>
    <t xml:space="preserve">Servicii de dirigentie de santier - Construire Aleea Violetelor </t>
  </si>
  <si>
    <t>SCRECIU MARIUS VASILE</t>
  </si>
  <si>
    <t>BIZOI ANA MARIA</t>
  </si>
  <si>
    <t>9. Gradinita nr.3</t>
  </si>
  <si>
    <t>58.01.01</t>
  </si>
  <si>
    <t>58.01.02</t>
  </si>
  <si>
    <t>58.01.03</t>
  </si>
  <si>
    <t>Alte cheltuieli in domeniul asistentei sociale</t>
  </si>
  <si>
    <t>61,02,05</t>
  </si>
  <si>
    <t>Sume primite de la UE/ alti donatori  in contul platilor efectuate si prefinantari  aferente cadrului financiar 2014-2020</t>
  </si>
  <si>
    <t>48.02.01</t>
  </si>
  <si>
    <t>48.02.01.01</t>
  </si>
  <si>
    <t>48.02.01.02</t>
  </si>
  <si>
    <t>48.02.01.03</t>
  </si>
  <si>
    <t>Subventii de la bugetul de stat catre bugetele locale pentru finantarea sanatatii</t>
  </si>
  <si>
    <t>42.02.41</t>
  </si>
  <si>
    <t>TRANSFERURI DE CAPITAL</t>
  </si>
  <si>
    <t>58.02.03</t>
  </si>
  <si>
    <t>58.02.02</t>
  </si>
  <si>
    <t>58.02.01</t>
  </si>
  <si>
    <t>48.02.02</t>
  </si>
  <si>
    <t>48.02.02.01</t>
  </si>
  <si>
    <t>48.02.02.02</t>
  </si>
  <si>
    <t>48.02.02.03</t>
  </si>
  <si>
    <t>1..Alte servicii culturale</t>
  </si>
  <si>
    <t>ALTE TRANSFERURI DE CAPITAL CATRE INSTITUTIILE PUBLICE</t>
  </si>
  <si>
    <t xml:space="preserve">Sume primite de la UE/ alti donatori  in contul platilor efectuate si prefinantari  aferente cadrului financiar 2014-2020 FSE </t>
  </si>
  <si>
    <t>Expertiza tehnica, audit energetic, DALI pentru Cresterea eficientei energetice internat si cantina Colegiul National "Traian"</t>
  </si>
  <si>
    <t>Expertiza tehnica, audit energetic, DALI pentru Cresterea eficientei energetice  a internatului Colegiului Tehnic "Domnul Tudor"</t>
  </si>
  <si>
    <t>Expertiza tehnica, audit energetic, DALI pentru Cresterea eficientei energetice a Colegiului National Pedagogic "Stefan Odobleja"</t>
  </si>
  <si>
    <t>Expertiza tehnica, audit energetic, DALI pentru Cresterea eficientei energetice a Gradinitei cu program prelungit nr. 7</t>
  </si>
  <si>
    <t>Expertiza tehnica, audit energetic, DALI pentru Cresterea eficientei energetice a Liceului de Arta I.St. Paulian</t>
  </si>
  <si>
    <t>Expertiza tehnica, audit energetic, DALI pentru Cresterea eficientei energetice a cladirii cantinei si internatului Colegiului Tehnic "Lorin Salagean"</t>
  </si>
  <si>
    <t>DALI Sistematizare curte Scoala generala nr. 1 Dimitrie Grecescu</t>
  </si>
  <si>
    <t>DALI Amenajare cabinet stomatologic in incinta Scoala generala nr. 1 Dimitrie Grecescu</t>
  </si>
  <si>
    <t>Taxe, avize, acorduri ,,Reabilitare Colegiul National Traian, municipiul Drobeta Turnu Severin, judetul Mehedinti"</t>
  </si>
  <si>
    <t>Taxe, avize, acorduri ,,Reabilitare Colegiul National Gheorghe Titeica, municipiul Drobeta Turnu Severin, judetul Mehedinti"</t>
  </si>
  <si>
    <t>Taxe, avize, acorduri ,,Reabilitare baza sportiva Colegiul Tehnic Decebal, municipiul Drobeta Turnu Severin, judetul Mehedinti"</t>
  </si>
  <si>
    <t>Construire teren de sport zona ANL (incl. PT)</t>
  </si>
  <si>
    <t>SF Construire locuri de joaca in municipiul Drobeta Turnu Severin</t>
  </si>
  <si>
    <t>Servicii de dirigentie de santier - Construire teren de sport zona ANL</t>
  </si>
  <si>
    <t>Servicii de dirigentie de santier - Reabilitare parcari si alei zona bl. TV1-TV3 Splai Mihai Viteazu</t>
  </si>
  <si>
    <t>Asistenta tehnica din partea proiectantului - Reabilitare parcari si alei zona bl. TV1-TV3 Splai Mihai Viteazu</t>
  </si>
  <si>
    <t xml:space="preserve">Servicii de dirigentie de santier - Reabilitare parcari si alei zonabl. H1-H2-H3 Sc. gen. Nr. 14 </t>
  </si>
  <si>
    <t xml:space="preserve">Asistenta tehnica din partea proiectantului - Reabilitare parcari si alei zona bl. H1-H2-H3 Sc. gen. Nr. 14 </t>
  </si>
  <si>
    <t>Arhivare documente Serviciu de urbanism si amenajarea teritoriului</t>
  </si>
  <si>
    <t xml:space="preserve">Reabilitare parcari si alei zona bl. TV1-TV3 Splai Mihai Viteazu </t>
  </si>
  <si>
    <t xml:space="preserve">Reabilitare parcari si alei zona bl. H1-H2-H3 Sc. gen. Nr. 14 </t>
  </si>
  <si>
    <t>Servicii de arpentaj cadastral pentru intocmirea de planuri parcelare si trasarea parcelelor de teren rezultate, in vederea aplicarii legilor fondului funciar si a Legii nr. 10/2001 in municipiul Dr. Tr. Severin</t>
  </si>
  <si>
    <t>Redactarea si editarea hartilor si a planurilor de situatie pentru reteaua de apa si canal ce se va realiza la nivelul municipiului Dr. Tr. Severin</t>
  </si>
  <si>
    <t>Inventarierea tehnica a patrimoniului municipiului Drobeta Turnu Severin</t>
  </si>
  <si>
    <t>Cresterea eficientei energetice a Atelierului Mecanic a UAT Municipiul Drobeta Turnu Severin</t>
  </si>
  <si>
    <t>PT Viabilizare teren zona parc industrial</t>
  </si>
  <si>
    <t>SF Construire parcari in municipiu Drobeta Turnu Severin</t>
  </si>
  <si>
    <t>Expertiza tehnica si DALI Reabilitare blocuri sociale Gura Vaii - Jidostitei, nr. 11, nr. 41, nr. 65A, nr. 65B, nr. 65C</t>
  </si>
  <si>
    <t>Reabilitare Calea Severinului - tronson I (incl. PT)</t>
  </si>
  <si>
    <t>Modernizare trecere la nivel cu linia ferata colectoare Banovita de la Km CF 5 +104 la CF 5 +154   B-dul Tudor Vladimirescu</t>
  </si>
  <si>
    <t>SF si studiu de trafic pentru Cresterea mobilitatii urbane prin modernizarea si eficientizarea Transportului Public</t>
  </si>
  <si>
    <t xml:space="preserve"> SF si studiu de trafic pentru ,,Crearea pistelor pentru biciclisti"</t>
  </si>
  <si>
    <t>Servicii de dirigentie de santier -   Modernizare trecere la nivel cu linia ferata colectoare Banovita de la Km CF 5 +104 la CF 5 +154   B-dul Tudor Vladimirescu</t>
  </si>
  <si>
    <t>Taxe, avize, acorduri ,,Reabilitare drumuri Gura Vaii, municipiul Drobeta Turnu Severin, judetul Mehedinti"</t>
  </si>
  <si>
    <t>Taxe, avize, acorduri ,,Reabilitare drumuri Schela Cladovei si Dudasul Schelei, municipiul Drobeta Turnu Severin, judetul Mehedinti"</t>
  </si>
  <si>
    <t>Servicii de dirigentie ,,Reabilitare Calea Severinului - tronson I"</t>
  </si>
  <si>
    <t>Servicii de dirigentie de santier  ,,Reabilitare drumuri Schela Cladovei si Dudasul Schelei, municipiul Drobeta Turnu Severin, judetul Mehedinti"</t>
  </si>
  <si>
    <t>Asistenta tehnica din partea proiectantului  ,,Reabilitare drumuri Schela Cladovei si Dudasul Schelei, municipiul Drobeta Turnu Severin, judetul Mehedinti"</t>
  </si>
  <si>
    <t>Servicii de consultanta  ,,Reabilitare drumuri Schela Cladovei si Dudasul Schelei, municipiul Drobeta Turnu Severin, judetul Mehedinti"</t>
  </si>
  <si>
    <t>Servicii de dirigentie  ,,Reabilitare drumuri Gura Vaii, municipiul Drobeta Turnu Severin, judetul Mehedinti"</t>
  </si>
  <si>
    <t>Asistenta tehnica din partea proiectantului ,,Reabilitare drumuri Gura Vaii, municipiul Drobeta Turnu Severin, judetul Mehedinti"</t>
  </si>
  <si>
    <t>Servicii de consultanta ,,Reabilitare drumuri Gura Vaii, municipiul Drobeta Turnu Severin, judetul Mehedinti"</t>
  </si>
  <si>
    <t>42.02.65</t>
  </si>
  <si>
    <t xml:space="preserve">Finantarea Programului National de Dezvoltare Locala” </t>
  </si>
  <si>
    <t>2,Primaria PNDL-etapa 2</t>
  </si>
  <si>
    <t xml:space="preserve">Dotare Liceul de Arta I.St. Paulian  , municipiul Drobeta Turnu Severin , judetul Mehedinti </t>
  </si>
  <si>
    <t>Dotare Gradinita cu Program Prelungit nr.21 municipiul Drobeta Turnu Severin , judetul Mehedinti</t>
  </si>
  <si>
    <t>58.11.01</t>
  </si>
  <si>
    <t>58.11.02</t>
  </si>
  <si>
    <t>58.11.03</t>
  </si>
  <si>
    <t>PROIECTE CU FINANTARE DIN FONDURI EXTERNE POSTADERARE (FEDR)</t>
  </si>
  <si>
    <t>PROIECTE CU FINANTARE DIN FONDURI EXTERNE POSTADERARE (IPA)</t>
  </si>
  <si>
    <t>PROIECTE CU FINANTARE DIN FONDURI EXTERNE POSTADERARE (FSE)</t>
  </si>
  <si>
    <t>74.02.05,02</t>
  </si>
  <si>
    <t>1.Turism</t>
  </si>
  <si>
    <t>87.02.04</t>
  </si>
  <si>
    <t>2,Proiecte de dezvoltare multifunctionala</t>
  </si>
  <si>
    <t>Sume primite de la UE/ alti donatori  in contul platilor efectuate si prefinantari  aferente cadrului financiar 2014-2020 IPA</t>
  </si>
  <si>
    <t>Sume primite de la UE/ alti donatori  in contul platilor efectuate si prefinantari  aferente cadrului financiar 2014-2020 FSE</t>
  </si>
  <si>
    <t>Sume primite de la UE/ alti donatori  in contul platilor efectuate si prefinantari  aferente cadrului financiar 2014-2020 FEDR</t>
  </si>
  <si>
    <t>48.11.02</t>
  </si>
  <si>
    <t>48.11.02.01</t>
  </si>
  <si>
    <t>48.11.02.02</t>
  </si>
  <si>
    <t>48.11.02.03</t>
  </si>
  <si>
    <t>42.02.69</t>
  </si>
  <si>
    <t>Reabilitare baza sportiva Colegiul Tehnic Decebal - sala sport si teren sport, municipiul Drobeta Turnu Severin, judetul Mehedinti (incl. PT)</t>
  </si>
  <si>
    <t>SF Teren de sport Gura Vaii (in curtea scolii)</t>
  </si>
  <si>
    <t>Expertiza tehnica, audit energetic, DALI pentru Cresterea eficientei energetice Scoala gimnaziala nr. 5 – cladire gradinita din strada Calea Timisoarei, nr. 164</t>
  </si>
  <si>
    <t>DALI Reabilitare Scoala cu clasele I-VIII, nr. 13 Gura Vaii structura Dimitrie Grecescu</t>
  </si>
  <si>
    <t>Reactualizare DALI-uri pentru Cresterea eficientei energetice unitati de invatamant si gradinite</t>
  </si>
  <si>
    <t>Servicii de consultanta ,,Reabilitare Colegiul National Traian, municipiul Drobeta Turnu Severin, judetul Mehedinti"</t>
  </si>
  <si>
    <t>Servicii de dirigentie de santier ,,Reabilitare Colegiul National Traian, municipiul Drobeta Turnu Severin, judetul Mehedinti"</t>
  </si>
  <si>
    <t>Asistenta tehnica din partea proiectantului ,,Reabilitare Colegiul National Traian, municipiul Drobeta Turnu Severin, judetul Mehedinti"</t>
  </si>
  <si>
    <t>Servicii de consultanta ,,Reabilitare Colegiul National Gheorghe Titeica, municipiul Drobeta Turnu Severin, judetul Mehedinti"</t>
  </si>
  <si>
    <t>Servicii de dirigentie de santier ,,Reabilitare Colegiul National Gheorghe Titeica, municipiul Drobeta Turnu Severin, judetul Mehedinti"</t>
  </si>
  <si>
    <t>Asistenta tehnica din partea proiectantului ,,Reabilitare Colegiul National Gheorghe Titeica, municipiul Drobeta Turnu Severin, judetul Mehedinti"</t>
  </si>
  <si>
    <t>Servicii de dirigentie de santier ,,Reabilitare baza sportiva Colegiul Tehnic Decebal, municipiul Drobeta Turnu Severin, judetul Mehedinti"</t>
  </si>
  <si>
    <t>Asistenta tehnica din partea proiectantului ,,Reabilitare baza sportiva Colegiul Tehnic Decebal, municipiul Drobeta Turnu Severin, judetul Mehedinti"</t>
  </si>
  <si>
    <t>Taxe, avize, acorduri proiecte axa prioritara 4 Sprijinirea dezvoltarii urbane durabile</t>
  </si>
  <si>
    <t>Construire teren sport Schela (incl. PT)</t>
  </si>
  <si>
    <t>SF Construire loc de joaca Schela</t>
  </si>
  <si>
    <t>SF Construire teren sport Schela</t>
  </si>
  <si>
    <t>SF Construire monument eroi anticomunism</t>
  </si>
  <si>
    <t>DALI Reabilitare locuri de joaca in municipiul Dr Tr Severin</t>
  </si>
  <si>
    <t>SF Realizare zona evenimente zona Cora</t>
  </si>
  <si>
    <t>SF amenajare de sarbatori a zonei de promenada Crisan</t>
  </si>
  <si>
    <t>SF Realizare instalatii automatizate pentru udat parcuri</t>
  </si>
  <si>
    <t>DALI Reabilitare parcul pensionarilor - etapa II</t>
  </si>
  <si>
    <t>Taxe, avize, acorduri Construire locuri de joaca in municipiul Drobeta Turnu Severin</t>
  </si>
  <si>
    <t>Taxe, avize, acorduri Reabilitare locuri de joaca in municipiul Drobeta Turnu Severin</t>
  </si>
  <si>
    <t>Consultanta arhitectura peisagistica si asistenta tehnica in domeniu</t>
  </si>
  <si>
    <t>Instalatie ventilatie cu recuperare de caldura bazin inot Scoala gimnaziala Theodor Costescu  (incl.PT)</t>
  </si>
  <si>
    <t>Amenajare cabinet stomatologic in incinta Scoala gimnaziala Dimitrie Grecescu (Incl. PT)</t>
  </si>
  <si>
    <t>Construire loc de joaca in municipiul Drobeta Turnu Severin (incl. PT)</t>
  </si>
  <si>
    <t>SF Construire complex sportiv zona ANL</t>
  </si>
  <si>
    <t>Tomberoane contaneirizate colectare deseuri</t>
  </si>
  <si>
    <t>DALI Reabilitare strada Apolodor</t>
  </si>
  <si>
    <t>DALI Reabilitare strada Bicaz</t>
  </si>
  <si>
    <t>DALI Realizare strada Iazului</t>
  </si>
  <si>
    <t>SF Construire Prelungire Bd. Alunis</t>
  </si>
  <si>
    <t>DALI trotuar Bd Alunis, in zona proprietatii Lascu Ion</t>
  </si>
  <si>
    <t>SF Construire Aleea Gruii</t>
  </si>
  <si>
    <t>SF Construire strada Antenei</t>
  </si>
  <si>
    <t>PT Consolidare pod patru benzi Calea Craiovei</t>
  </si>
  <si>
    <t>SF Construire strazi domeniul public al municipiului Drobeta Turnu Severin</t>
  </si>
  <si>
    <t>Construire Aleea Gruii (incl. PT)</t>
  </si>
  <si>
    <t>Construire strada Antenei (incl. PT)</t>
  </si>
  <si>
    <t>SF Construire strazi Cartier Veteranii de razboi</t>
  </si>
  <si>
    <t>SF Construire alei si strazi in zona Sat Vacanta Bahna</t>
  </si>
  <si>
    <t>SF Construire strazi Cartier Banovitei</t>
  </si>
  <si>
    <t>SF Construire strazi Cartier Apolodor</t>
  </si>
  <si>
    <t>DALI Reabilitare strazi domeniul public al municipiului Drobeta Turnu Severin</t>
  </si>
  <si>
    <t>DALI Reabilitare Aleea Alunis</t>
  </si>
  <si>
    <t>SF Construire strada Vodita- tronson 2, Cartier Schela Noua</t>
  </si>
  <si>
    <t>SF Construire adapost caini</t>
  </si>
  <si>
    <t>Amenajare curti interioare blocuri VD8, VD9 zona ANL</t>
  </si>
  <si>
    <t>Realizare iluminat public zona ANL/Sala Polivalenta</t>
  </si>
  <si>
    <t>Extindere retele de joasa tensiune strazile Mesteacanului, Stejarului si Cibinului, municipiul Drobeta Turnu Severin</t>
  </si>
  <si>
    <t>Reabilitare zona D-tru Gheata (incl. PT)</t>
  </si>
  <si>
    <t>Lucrari de proiectare si executie coloane exterioare si instalatii interioare de gaze naturale in cadrul blocurilor sociale D01, D02, D03 si D04 in municipiul Drobeta Turnu Severin</t>
  </si>
  <si>
    <t>Construire parcari in municipiu Drobeta Turnu Severin (incl. PT)</t>
  </si>
  <si>
    <t>Reabilitare parcari si alei in mun Dr Tr Severin (incl. PT)</t>
  </si>
  <si>
    <t>Reabilitare alee fantana cinetica (incl. PT)</t>
  </si>
  <si>
    <t>Reabilitare Alee Cimitir evreiesc (incl. PT)</t>
  </si>
  <si>
    <t>Studii de fundamentare privind decizia de concesionare lucrari in vederea realizarii unei surse de producere energie termica</t>
  </si>
  <si>
    <t>DALI Reabilitare parcari si alei in mun Dr Tr Severin</t>
  </si>
  <si>
    <t>Studiu de fezabilitate pt proiectul Spatiu multifunctional pt activitati sportive si recreationale ale mun DTS (tenis, baschet,minifotbal, fitness in aer liber)</t>
  </si>
  <si>
    <t>DALI Reabilitare alei si acces la blocuri</t>
  </si>
  <si>
    <t>DALI Reabilitare zona D-tru Gheata</t>
  </si>
  <si>
    <t>SF Extindere retea de gaze</t>
  </si>
  <si>
    <t>Cumparare terenuri proprietati private</t>
  </si>
  <si>
    <t>Taxe, avize, acorduri Construire parcari in municipiu Drobeta Turnu Severin</t>
  </si>
  <si>
    <t>Taxe, avize, acorduri Reabilitare parcari si alei in mun Dr Tr Severin</t>
  </si>
  <si>
    <t>Consultanta in vederea pregatirii documentatiei necesare derularii procedurii de atribuire (dialog competitiv) a contractului de delegare a activitatii de producere energie termica in cogenerare de inalta eficienta</t>
  </si>
  <si>
    <t>Motofierastrau</t>
  </si>
  <si>
    <t>Asistenta pentru derularea procedurii de  atribuire (dialog competitiv) a contractului de delegare a activitatii de producere energie termica in cogenerare de inalta eficienta</t>
  </si>
  <si>
    <t>Construire alei si accese la blocuri ( incl.PT)</t>
  </si>
  <si>
    <t>Taxe, avize, acorduri Spatiu tematic, multifunctional de recreere, sport si educatie activa</t>
  </si>
  <si>
    <t>DAS</t>
  </si>
  <si>
    <t>Autoutililara DAS</t>
  </si>
  <si>
    <t>Construire retea de gaze</t>
  </si>
  <si>
    <t>Masina de taiat beton si asfalt-2  buc</t>
  </si>
  <si>
    <t>Mai compactor-2 buc</t>
  </si>
  <si>
    <t>Remorca transport -1 buc</t>
  </si>
  <si>
    <t>Motocositori -5 buc</t>
  </si>
  <si>
    <t>Placa vibratoare-2 buc</t>
  </si>
  <si>
    <t>37.02.50</t>
  </si>
  <si>
    <t>Alte transferuri voluntare</t>
  </si>
  <si>
    <t>Proiectare, avizare si executie bransamente gaze naturale blocuri sociale  D01, D02, D03 si D04 in municipiul Drobeta Turnu Severin</t>
  </si>
  <si>
    <t>SF Sens giratoriu intersectia Splai Mihai Viteazu cu Cicero</t>
  </si>
  <si>
    <t>SF Sens giratoriu intersectia Splai Mihai Viteazu cu Crisan</t>
  </si>
  <si>
    <t>SF Sens giratoriu intersectia Splai Mihai Viteazu cu Sincai</t>
  </si>
  <si>
    <t>3.C.N.Traian</t>
  </si>
  <si>
    <t>Copiator color</t>
  </si>
  <si>
    <t>2.Spitalul judetean</t>
  </si>
  <si>
    <t>3.Spitalul  CFR</t>
  </si>
  <si>
    <t>SF Amenajare loc de joaca pentru caini</t>
  </si>
  <si>
    <t>Achizitionare si montare camere de supraveghere video in Schela</t>
  </si>
  <si>
    <t>1.Reducerea si controlul poluarii</t>
  </si>
  <si>
    <t>74.02.03</t>
  </si>
  <si>
    <t>Servicii de proiectare tehnica a platformei betonate pentru 5 (cinci) sinistrati- Centrul operativ pentru situatii de urgenta- str.Serpentina Rosiori, nr.1-3</t>
  </si>
  <si>
    <t>Servicii de dirigentie santier- Construire parcari in municipiul Drobeta Turnu Severin</t>
  </si>
  <si>
    <t>SF Statii de reicarcare pentru vehiculele electrice si electrice hibrid plug-in in municipiul Drobeta Turnu Severin</t>
  </si>
  <si>
    <t>Taxe, avize, acorduri  "Modernizare trecere la nivel cu linia ferata colectoare Banovita de la Km CF 5 +104 la CF 5 +154   B-dul Tudor Vladimirescu"</t>
  </si>
  <si>
    <t>Servicii  specialist comisie receptie la terminarea lucrarilor pentru obiectivele " Construire Aleea Violetelor" si "Construire Aleea Busuiocului"</t>
  </si>
  <si>
    <t>Participare la capitalul social al societatilor comerciale ( SC Termoficare Gaz Drobeta SRL)</t>
  </si>
  <si>
    <t xml:space="preserve">DALI Reabilitare alee Cimitir evreesc </t>
  </si>
  <si>
    <t>45.02.01</t>
  </si>
  <si>
    <t>45.02.01.01</t>
  </si>
  <si>
    <t>45.02.01.02</t>
  </si>
  <si>
    <t>45.02.01.03</t>
  </si>
  <si>
    <t>Sume primite de la UE/ alti donatori  in contul platilor efectuate si prefinantari  aferente cadrului financiar 2007-2013</t>
  </si>
  <si>
    <t>Platforme betonate pentru 5 (cinci) module de sinistrati- Centrul operativ pentru situatii de urgenta- str. Serpentina Rosiori, nr.1-3</t>
  </si>
  <si>
    <t>Verificare tehnica PT "Reabilitarea, modernizarea si echiparea infrastructurii esducationale la Scoala gimnaziala Petre Sergescu"</t>
  </si>
  <si>
    <t>Taxe, avize, acorduri proiecte axa prioritara 10 Imbunatatirea infrastructurii educationale</t>
  </si>
  <si>
    <t>Bransamente electrice alimentare echipamente retea WIFI4EU</t>
  </si>
  <si>
    <t>Arhivare documente Serviciu juridic si Directia Dezvoltare Locala</t>
  </si>
  <si>
    <t>Taxe, avize, acorduri "Statii de reicarcare pentru vehiculele electrice si electrice hibrid plug-in in municipiul Drobeta Turnu Severin"</t>
  </si>
  <si>
    <t xml:space="preserve">Servicii  specialist comisie receptie la terminarea lucrarilor pentru obiectivul "Sistematizare pe verticala zona locuinte ANL etapa 2" </t>
  </si>
  <si>
    <t xml:space="preserve">Servicii  specialist comisie receptie la terminarea lucrarilor pentru obiectivul "Reabilitare Calea Severinului- tronson I" </t>
  </si>
  <si>
    <t xml:space="preserve">Servicii  specialist comisie receptie la terminarea lucrarilor pentru obiectivul " Construire Aleea Violetelor" </t>
  </si>
  <si>
    <t xml:space="preserve">Servicii  specialist comisie receptie la terminarea lucrarilor pentru obiectivul " Construire str. Romanitei" </t>
  </si>
  <si>
    <t>Reabilitare Drumuri Gura Vaii, Municipiul Drobeta Turnu Severin, judetul Mehedinti ( incl PT)</t>
  </si>
  <si>
    <t>Apometru Kamstrup 602/603</t>
  </si>
  <si>
    <t>DALI Reabilitare alee fantana cinetica</t>
  </si>
  <si>
    <t>Reactualizare SF Construire centrala termica in cogenerare de inalta eficienta</t>
  </si>
  <si>
    <t xml:space="preserve">Servicii  specialist comisie receptie la terminarea lucrarilor pentru obiectivul "Construire parcari si alei in municipiul Drobeta Turnu Severin- zona blocuri D3-D4, Strada Orly" </t>
  </si>
  <si>
    <t xml:space="preserve">Servicii  specialist comisie receptie la terminarea lucrarilor pentru obiectivul "Construire parcari si alei in municipiul Drobeta Turnu Severin- zona blocuri R4-R5, B-dul Splai Mihai Viteazu" </t>
  </si>
  <si>
    <t xml:space="preserve">Servicii  specialist comisie receptie la terminarea lucrarilor pentru obiectivul "Construire parcari si alei in municipiul Drobeta Turnu Severin- zona blocuri E-I, B-dul Splai Mihai Viteazu" </t>
  </si>
  <si>
    <t xml:space="preserve">Servicii  specialist comisie receptie la terminarea lucrarilor pentru obiectivul " Sistematizare pe verticala zona locuinte ANL, etapa 2" </t>
  </si>
  <si>
    <t>Servicii specialist comisie de receptie la terminarea lucrarilor pentru obiectivul  - Reabilitare parcari si alei zona bl. TV1-TV3 Splai Mihai Viteazu</t>
  </si>
  <si>
    <t xml:space="preserve">Servicii specialist comisie de receptie la terminarea lucrarilor pentru obiectivul -  Reabilitare parcari si alei zona bl. H1-H2-H3 Sc. gen. Nr. 14 </t>
  </si>
  <si>
    <t>35.02.50</t>
  </si>
  <si>
    <t>Servicii de dirigentie de santier "Amenajare cabinet stomatologic in incinta Scoala Generala nr.1 Dimitrie Grecescu  (incl.PT)</t>
  </si>
  <si>
    <t>Studiu geotehnic "Construire baza sportiva Tip 1, Drobeta -Turnu Severin, zona Rosiori, Judetul Mehedinti</t>
  </si>
  <si>
    <t xml:space="preserve">Taxe, avize, acorduri "Construire baza sportiva Tip 1, Drobeta-Turnu Severin, zona Rosiori, Judetul Mehedinti </t>
  </si>
  <si>
    <t xml:space="preserve">Maturator R300 tip Husqwarna </t>
  </si>
  <si>
    <t>Dispozitiv de împrăștiere profesional pentru imprăstiat seminte, sare, nisip</t>
  </si>
  <si>
    <t>Proiect tehnic pentru bransament electric statii  de incarcare autobuze</t>
  </si>
  <si>
    <t>Lucrari ornamentale fatada garduri</t>
  </si>
  <si>
    <t>Reabilitare Drumuri Schela Cladovei si Dudasul Schelei, Municipiul Drobeta Turnu Severin, judetul Mehedinti ( incl PT)</t>
  </si>
  <si>
    <t>Subventii acordate in baza contractelor de parteneriat</t>
  </si>
  <si>
    <t>4.Gradinita cu program prelungit nr.20</t>
  </si>
  <si>
    <t>Refacere doua poduri peste paraul Crihala, Calea Craiovei, municipiul Drobeta Turnu Severin</t>
  </si>
  <si>
    <t>42.02.28</t>
  </si>
  <si>
    <t>Subvenţii primite din fondul de interventie</t>
  </si>
  <si>
    <t>2.Consolidarea si restaurarea monumentelor istorice</t>
  </si>
  <si>
    <t>Masina de spalat rufe</t>
  </si>
  <si>
    <t>Construire parcari in municipiu Drobeta Turnu Severin etapa II (incl. PT)</t>
  </si>
  <si>
    <t>Sistem supraveghere video Schela</t>
  </si>
  <si>
    <t>Taxe, avize, acorduri Reabilitare Alee Cimitirul Evreiesc</t>
  </si>
  <si>
    <t>Verificare tehnica de calitate documentatii tehnice faza PT Reabilitare Alee Cimitirul Evreiesc</t>
  </si>
  <si>
    <t>Servicii de dirigentie santier-Reabilitare Alee Cimitirul Evreiesc</t>
  </si>
  <si>
    <t>Servicii de dirigentie santier-Reabilitare zona D-tru Gheata ( Incl PT)</t>
  </si>
  <si>
    <t>Taxe, avize, acorduri Reabilitare zona D-tru Gheata ( incl PT)</t>
  </si>
  <si>
    <t>Construire strazi Cartier Banovita (incl. PT)</t>
  </si>
  <si>
    <t>Construire strazi Cartier Apolodor (incl. PT)</t>
  </si>
  <si>
    <t>Documentatii, avize, Proiect tehnic Amenajare acces carosabil DN6, km 343 +500</t>
  </si>
  <si>
    <t>Realizare Plan Urbanistic Zonal</t>
  </si>
  <si>
    <t>74.02.05,0</t>
  </si>
  <si>
    <t>2.Salubritate</t>
  </si>
  <si>
    <t>3.Colectarea, tratarea si distrugerea deseurilor</t>
  </si>
  <si>
    <t>4.Canalizarea si tratarea apelor reziduale</t>
  </si>
  <si>
    <t>Imprimanta multifunctionala</t>
  </si>
  <si>
    <t>1,Serviciul de evidenta a persoanelor</t>
  </si>
  <si>
    <t>Servicii de dirigentie a platformei betonate pentru 5 (cinci) sinistrati- Centrul operativ pentru situatii de urgenta- str.Serpentina Rosiori, nr.1-3</t>
  </si>
  <si>
    <t>Reabilitare locuri de joaca in municipiul Drobeta Turnu Severin (incl. PT)</t>
  </si>
  <si>
    <t xml:space="preserve">Servicii de dirigentie de santier -Construire locuri de joaca in municipiul Drobeta Turnu Severin </t>
  </si>
  <si>
    <t>Taxe, avize, acorduri Construire teren sport  Schela</t>
  </si>
  <si>
    <t>Servicii de dirigentie Construire teren sport  Schela</t>
  </si>
  <si>
    <t>Servicii specialist comisie de receptie la terminarea lucrarilor pentru obiectivul Construire teren sport  Schela</t>
  </si>
  <si>
    <t>Parcometre -8 buc</t>
  </si>
  <si>
    <t>Masina de marcaje rutiere</t>
  </si>
  <si>
    <t>Lucrari de avertizare si iluminare de siguranta treceri de pietoni</t>
  </si>
  <si>
    <t xml:space="preserve">3.Strazi </t>
  </si>
  <si>
    <t xml:space="preserve">2. Transport in comun </t>
  </si>
  <si>
    <t>84.02.03.02</t>
  </si>
  <si>
    <t>DALI Reabilitare Monumentul Eroilor si zona perimetrala</t>
  </si>
  <si>
    <t>Computere cu licente</t>
  </si>
  <si>
    <t>Capace mortuare</t>
  </si>
  <si>
    <t>Actualizare SF Centru Intermodal de Transport Public al Municipiului Drobeta Turnu Severin</t>
  </si>
  <si>
    <t>Studiu de fezabilitate Statii de incarcare autobuze electrice</t>
  </si>
  <si>
    <t>Sistem de incalzire cu centrala termica pe gaz Colegiu National Traian (incl. PT)</t>
  </si>
  <si>
    <t>Buget 2019</t>
  </si>
  <si>
    <t xml:space="preserve">             CHELTUIELILE BUGETULUI LOCAL PE ANUL 2020- SECTIUNEA DE DEZVOLTARE</t>
  </si>
  <si>
    <t>Buget propus 2020</t>
  </si>
  <si>
    <t>Estimari 2021</t>
  </si>
  <si>
    <t>Estimari 2022</t>
  </si>
  <si>
    <t>Estimari 2023</t>
  </si>
  <si>
    <t>Sistem de calcul inclusiv licente- Directia de Impozite si Taxe</t>
  </si>
  <si>
    <t>Verificare tehnica PT "Reabilitarea, modernizarea si echiparea infrastructurii esducationale la Scoala gimnaziala Regele Mihai"</t>
  </si>
  <si>
    <t>Taxe, avize, acorduri Sistematizare curte Scoala gimnaziala Dimitrie Grecescu</t>
  </si>
  <si>
    <t>Aparate sterilizare aparatura medicala</t>
  </si>
  <si>
    <t xml:space="preserve">Servicii specialist comisie de receptie </t>
  </si>
  <si>
    <t>Extindere retele de joasa tensiune in municipiul Drobeta Turnu Severin</t>
  </si>
  <si>
    <t>Extindere retea de gaze</t>
  </si>
  <si>
    <t>Alimentare energie electrica locuinte CFR</t>
  </si>
  <si>
    <t>Inlocuire semafoare intersectie strada Smardan- Maresal Averescu si strada Smardan- Traian</t>
  </si>
  <si>
    <t>Servicii de achizitie Intocmire documentatie PUZ si Regulamentul local de urbanism aferent PUZ pentru construirea de locuinte cu functiuni complementare in zona de dezvoltare</t>
  </si>
  <si>
    <t xml:space="preserve">Implementare mod de management a atributelor corespunzatoare elementelor Registrului de nomenclatura stradala ( strazi, numere administrative) si a cadastrului ( imobile, constructii) si emitere a certificatelor de nomenclatura stradala </t>
  </si>
  <si>
    <t>PUG multianual</t>
  </si>
  <si>
    <t>Plan eficienta energetica</t>
  </si>
  <si>
    <t>Servicii de dirigentie santier- Construire parcari in municipiul Drobeta Turnu Severin etapa a 2 a</t>
  </si>
  <si>
    <t>Servicii de dirigentie santier- Reabilitare parcari si alei in municipiul Drobeta Turnu Severin</t>
  </si>
  <si>
    <t>Taxe, avize, acorduri Construire parcari in municipiu Drobeta Turnu Severin etapa a 2 a</t>
  </si>
  <si>
    <t>Servicii de consultanta Reabilitare parcari si alei in municipiul Drobeta Turnu Severin</t>
  </si>
  <si>
    <t>Servicii specialist comisie de receptie</t>
  </si>
  <si>
    <t>Asistenta pentru derularea procedurii de  atribuire (dialog competitiv) a contractului de concesiune a activitatii de producere energie termica in cogenerare de inalta eficienta</t>
  </si>
  <si>
    <t>Servicii de dirigentie Reabilitare parcari si alei in municipiul Drobeta Turnu Severin</t>
  </si>
  <si>
    <t>Expertiza tehnica si elaborare instructiuni in timp a podurilor</t>
  </si>
  <si>
    <t>SF Construire strada Gentianei, Cartier  Serpentina Rosiori</t>
  </si>
  <si>
    <t>Studiu de solutie si Proiect Tehnic Alimentare cu energie electrica statii de incarcare lenta autobuze electrice</t>
  </si>
  <si>
    <t>Studiu de solutie si Proiect Tehnic Alimentare cu energie electrica statii de incarcare rapida autobuze electrice</t>
  </si>
  <si>
    <t>SF Construire Aleea zona Sumitomo- Nicolae Iorga</t>
  </si>
  <si>
    <t xml:space="preserve">Servicii de dirigentie de santier - Construire Aleea Gruii </t>
  </si>
  <si>
    <t>Taxe, avize, acorduri ,,Constreuire Aleea Gruii"</t>
  </si>
  <si>
    <t>Servicii de dirigentie de santier Construire strada Antenei</t>
  </si>
  <si>
    <t>Taxe, avize, acorduri ,,Construire strada Antenei"</t>
  </si>
  <si>
    <t>Servicii de dirigentie de santier  "Modernizare trecere la nivel cu linia ferata colectoare Banovita de la Km CF 5 +104 la CF 5 +154   B-dul Tudor Vladimirescu"</t>
  </si>
  <si>
    <t>Taxe, avize, acorduri la "Construire strazi cartier Banovita"</t>
  </si>
  <si>
    <t>Servicii de dirigentie "Construire strazi cartier Banovita"</t>
  </si>
  <si>
    <t>Servicii de dirigentie "Construire strazi cartier Apolodor"</t>
  </si>
  <si>
    <t>Taxe, avize, acorduri la "Construire strazi cartier Apolodor"</t>
  </si>
  <si>
    <t xml:space="preserve">Servicii  specialist comisie receptie </t>
  </si>
  <si>
    <t>Programe PHARE si alte programe cu finantare nerambursabila</t>
  </si>
  <si>
    <t>55.01.08</t>
  </si>
  <si>
    <t>Anexa nr.2.1</t>
  </si>
  <si>
    <t>mii lei</t>
  </si>
  <si>
    <t>3.Liceul de Transporturi AUTO</t>
  </si>
  <si>
    <t>Anexa nr.2.2</t>
  </si>
  <si>
    <t>3.Centrele de vaccinare</t>
  </si>
  <si>
    <t>2.Scoala Postliceala Sanitara</t>
  </si>
  <si>
    <t>PROIECTE CU FINANTARE DIN FONDURI EXTERNE POSTADERARE</t>
  </si>
  <si>
    <t>74.02.05.02</t>
  </si>
  <si>
    <t>58.01</t>
  </si>
  <si>
    <t>58.11</t>
  </si>
  <si>
    <t>66.02</t>
  </si>
  <si>
    <t>58.02</t>
  </si>
  <si>
    <t>54.02.50</t>
  </si>
  <si>
    <t>55.02</t>
  </si>
  <si>
    <t>36.02.32</t>
  </si>
  <si>
    <t>43.02</t>
  </si>
  <si>
    <t>43.02.30</t>
  </si>
  <si>
    <t>43.02.39</t>
  </si>
  <si>
    <t>45.02</t>
  </si>
  <si>
    <t>00.19</t>
  </si>
  <si>
    <t>66.02.06.01</t>
  </si>
  <si>
    <t>66.02.50.50</t>
  </si>
  <si>
    <t>36.02.06</t>
  </si>
  <si>
    <t>Taxe speciale</t>
  </si>
  <si>
    <t>68.02.05.02</t>
  </si>
  <si>
    <t>Ajutoare sociale -lemne</t>
  </si>
  <si>
    <t>Subventii de la bugetul de stat catre bugetele locale pentru carantină</t>
  </si>
  <si>
    <t>42.02.80</t>
  </si>
  <si>
    <t>65.0/9</t>
  </si>
  <si>
    <t xml:space="preserve">Participare la capitalul social al societatilor comerciale </t>
  </si>
  <si>
    <t>65.0/16</t>
  </si>
  <si>
    <t>04.02.05</t>
  </si>
  <si>
    <t>Sume alocate din cotele defalcate din impozitul pe venit pentru echilibrarea bugetelor locale</t>
  </si>
  <si>
    <t>2.Primaria</t>
  </si>
  <si>
    <t>3. Alte cheltuieli în domeniul ordinii publice și siguranței naționale</t>
  </si>
  <si>
    <t>61.02.50</t>
  </si>
  <si>
    <t>10</t>
  </si>
  <si>
    <t xml:space="preserve">1.Sanatate publica </t>
  </si>
  <si>
    <t>Fonduri europene nerambursabile</t>
  </si>
  <si>
    <t>60.01</t>
  </si>
  <si>
    <t>60.02</t>
  </si>
  <si>
    <t>Sume aferente TVA</t>
  </si>
  <si>
    <t>60.03</t>
  </si>
  <si>
    <t>PROIECTE CU FINANTARE DIN SUMELE REPREZENTAND ASISTENTA FINANCIARA NERAMBURSABILA AFERENTE PNRR</t>
  </si>
  <si>
    <t>Finantare publica nationala</t>
  </si>
  <si>
    <t>Alocări de sume din PNRR aferente asistenței financiare nerambursabile</t>
  </si>
  <si>
    <t>42.02.88</t>
  </si>
  <si>
    <t>42.02.88.01</t>
  </si>
  <si>
    <t>42.02.88.03</t>
  </si>
  <si>
    <t>DEFICIT (Sume din excedentul bugetar- sectiunea de functionare)</t>
  </si>
  <si>
    <t xml:space="preserve"> </t>
  </si>
  <si>
    <t xml:space="preserve">2.Protectia civila si protectia contra incendiilor </t>
  </si>
  <si>
    <t>D E N U M I R E A    I N D I C A T O R I L O R</t>
  </si>
  <si>
    <t>SUSTINEREA CULTELOR</t>
  </si>
  <si>
    <t>59.12</t>
  </si>
  <si>
    <t>Sume destinate finanțării programelor sportive realizate de structurile sportive de drept privat</t>
  </si>
  <si>
    <t>59.20</t>
  </si>
  <si>
    <t>Asociații și fundații</t>
  </si>
  <si>
    <t>59.11</t>
  </si>
  <si>
    <t>Subvenții de la bugetul de stat alocate conform contractelor încheiate cu direcțiile de sănătate publică</t>
  </si>
  <si>
    <t>42.02.66</t>
  </si>
  <si>
    <t>Subvenții primite de la bugetele consiliilor locale și județene pentru ajutoare în situații de extremă dificultate</t>
  </si>
  <si>
    <t>Alte subvenții primite de la administrația centrală pentru finanțarea unor activități</t>
  </si>
  <si>
    <t>43.02.08</t>
  </si>
  <si>
    <t>43.02.20</t>
  </si>
  <si>
    <t>3. Alte servicii în domeniul protecției mediului</t>
  </si>
  <si>
    <t>74.02.50</t>
  </si>
  <si>
    <t>Alte transferuri (sume reprezentând stimulentul pentru casarea autovehiculelor uzate)</t>
  </si>
  <si>
    <t>PROIECTE CU FINANȚARE DIN SUMELE AFERENTE COMPONENTEI DE ÎMPRUMUT A PNRR</t>
  </si>
  <si>
    <t>Fonduri europene rambursabile</t>
  </si>
  <si>
    <t>61.01</t>
  </si>
  <si>
    <t>Finanțare publică națională</t>
  </si>
  <si>
    <t>61.03</t>
  </si>
  <si>
    <t>42.02.88.02</t>
  </si>
  <si>
    <t>Alocări de sume din PNRR aferente componentei de împrumuturi</t>
  </si>
  <si>
    <t>42.02.89</t>
  </si>
  <si>
    <t>Fonduri de împrumut rambursabil</t>
  </si>
  <si>
    <t>42.02.89.01</t>
  </si>
  <si>
    <t>42.02.89.02</t>
  </si>
  <si>
    <t>42.02.89.03</t>
  </si>
  <si>
    <t>Proiecte 2021-2027</t>
  </si>
  <si>
    <t>Transferuri din bugetul local către asociațiile de dezvoltare intercomunitară</t>
  </si>
  <si>
    <t>55.01.42</t>
  </si>
  <si>
    <t>45.02.48.01</t>
  </si>
  <si>
    <t>45.02.48.02</t>
  </si>
  <si>
    <t>45.02.48.03</t>
  </si>
  <si>
    <t>45.02.48</t>
  </si>
  <si>
    <t>42.02.93</t>
  </si>
  <si>
    <t>42.02.93.03</t>
  </si>
  <si>
    <t>Subvenții de la bugetul de stat necesare derulării proiectelor finanțate din fonduri externe nerambursabile (FEN) postaderare, aferente perioadei de programare 2021-2027</t>
  </si>
  <si>
    <t>Subvenții de la bugetul de stat către bugetele locale  necesare susținerii derulării proiectelor finanțate din FEN postaderare, aferente perioadei de programare 2021-2027</t>
  </si>
  <si>
    <t>Fondul European de Dezvoltare Regională (FEDR), aferent cadrului financiar 2021-2027</t>
  </si>
  <si>
    <t xml:space="preserve">      </t>
  </si>
  <si>
    <t>68.02.15.01</t>
  </si>
  <si>
    <t>56.48.01</t>
  </si>
  <si>
    <t>56.48.02</t>
  </si>
  <si>
    <t>56.48.03</t>
  </si>
  <si>
    <t>1.Transport în comun</t>
  </si>
  <si>
    <t xml:space="preserve">2.Salubritate si gestiunea deseurilor </t>
  </si>
  <si>
    <t>3.Canalizarea si tratarea apelor reziduale</t>
  </si>
  <si>
    <t>1. Reducerea și controlul poluării</t>
  </si>
  <si>
    <t>Alte transferuri</t>
  </si>
  <si>
    <t>55.01.84</t>
  </si>
  <si>
    <t>74.02.05.01</t>
  </si>
  <si>
    <t>56.48</t>
  </si>
  <si>
    <t>Sume alocate din PNRR aferente componentei împrumuturi</t>
  </si>
  <si>
    <t>43.02.48</t>
  </si>
  <si>
    <t>Fonduri din împrumut rambursabil</t>
  </si>
  <si>
    <t>43.02.48.01</t>
  </si>
  <si>
    <t>43.02.48.02</t>
  </si>
  <si>
    <t>43.02.48.03</t>
  </si>
  <si>
    <t>43.02.49</t>
  </si>
  <si>
    <t>43.02.49.01</t>
  </si>
  <si>
    <t>43.02.49.02</t>
  </si>
  <si>
    <t>43.02.49.03</t>
  </si>
  <si>
    <t>Sume alocate din PNRR aferente asistenței financiare nerambursabile</t>
  </si>
  <si>
    <t>Venituri din vanzarea locuintelor construite din fondurile statului</t>
  </si>
  <si>
    <t>DIRECTOR EXECUTIV,</t>
  </si>
  <si>
    <t>VÂLCU ROMULUS</t>
  </si>
  <si>
    <t xml:space="preserve">        </t>
  </si>
  <si>
    <t>DIRECȚIA DEZVOLTARE LOCALĂ</t>
  </si>
  <si>
    <t>BÎZOI ANA MARIA</t>
  </si>
  <si>
    <t>20.19</t>
  </si>
  <si>
    <t>58.42</t>
  </si>
  <si>
    <t>58.42.01</t>
  </si>
  <si>
    <t xml:space="preserve">Sume din Fondul de Modernizare </t>
  </si>
  <si>
    <t>43.02.47</t>
  </si>
  <si>
    <t>Sume aferente investitiilor din Fondul pentru modernizare</t>
  </si>
  <si>
    <t>Sume aferente proiectelor finantate din Fondul de modernizare</t>
  </si>
  <si>
    <t>58.42.02</t>
  </si>
  <si>
    <t>Sume aferente contributiei proprii a beneficiarilor</t>
  </si>
  <si>
    <t>56.49</t>
  </si>
  <si>
    <t>45.02.49</t>
  </si>
  <si>
    <t>45.02.49.01</t>
  </si>
  <si>
    <t>45.02.49.02</t>
  </si>
  <si>
    <t>45.02.49.03</t>
  </si>
  <si>
    <t>56.49.02</t>
  </si>
  <si>
    <t>3.Colegiul Național Stefan Odobleja</t>
  </si>
  <si>
    <t>4. Colegiul Național Gheorghe Țițeica</t>
  </si>
  <si>
    <t>56.49.01</t>
  </si>
  <si>
    <t>56.49.03</t>
  </si>
  <si>
    <t>Finanțare națională</t>
  </si>
  <si>
    <t>Programe finanțate din Fondul Social European (FSE) aferente cadrului financiar 2021-2027</t>
  </si>
  <si>
    <t>Finanțare externă nerambursabilă</t>
  </si>
  <si>
    <t>Sume aferente investițiilor din Fondul pentru modernizare</t>
  </si>
  <si>
    <t>42.02.88.04</t>
  </si>
  <si>
    <t>Sume dezangajate asociate jaloanelor și țintelor din PNRR</t>
  </si>
  <si>
    <t>5.Liceul Tehnologic Decebal</t>
  </si>
  <si>
    <t>6.Liceul Tehnologic Dl Tudor</t>
  </si>
  <si>
    <t>7.Liceul Tehnologic Lorin Salagean</t>
  </si>
  <si>
    <t>3. Asistență socială  pentru familie și copii</t>
  </si>
  <si>
    <t>68.02.06</t>
  </si>
  <si>
    <t>Programe finanțate din Fondul Social European (FSE) aferente cadrului financiar 2021-2027 -EDU ACCES SMIS 322616</t>
  </si>
  <si>
    <t>5. Liceul Tehnologic Decebal</t>
  </si>
  <si>
    <t>Programe finanțate din Fondul Social European (FSE) aferente cadrului financiar 2021-2027 -EXPLORATOR SMIS 317876</t>
  </si>
  <si>
    <t>Programe finanțate din Fondul Social European (FSE) aferente cadrului financiar 2021-2027 -EDUCATIE VIITOR ACADEMIC SMIS 322431</t>
  </si>
  <si>
    <t>Acțiuni generale economice, comerciale și de muncă</t>
  </si>
  <si>
    <t>80.02</t>
  </si>
  <si>
    <t>1.Programe de dezvoltare regională și socială</t>
  </si>
  <si>
    <t>80.02.01.10</t>
  </si>
  <si>
    <t>Asistență socială</t>
  </si>
  <si>
    <t>1.Instituții publice de spectacole și concerte</t>
  </si>
  <si>
    <t>67.02.03.04</t>
  </si>
  <si>
    <t>60.16</t>
  </si>
  <si>
    <t>1. Instituții publice de spectacole și concerte</t>
  </si>
  <si>
    <t>Palatul Culturii Teodor Costescu</t>
  </si>
  <si>
    <t>Ansamblul Izvorașul</t>
  </si>
  <si>
    <t>Club Sportiv Drobeta-Turnu Severin</t>
  </si>
  <si>
    <t>8. Colegiul National Theodor Costescu</t>
  </si>
  <si>
    <t>Programe finanțate din Fondul Social European (FSE) aferente cadrului financiar 2021-2027 -ECO SMART SMIS 308943</t>
  </si>
  <si>
    <t>Programe finanțate din Fondul Social European (FSE) aferente cadrului financiar 2021-2027 -PRO PRACTIC SMIS 304264</t>
  </si>
  <si>
    <t>Programe finanțate din Fondul Social European (FSE) aferente cadrului financiar 2021-2027 -ECO PRACTICE SMIS 317875</t>
  </si>
  <si>
    <t>6. Liceul de Transporturi Auto</t>
  </si>
  <si>
    <t>7. Liceul Tehnologic Lorin Salagean</t>
  </si>
  <si>
    <t>9. Liceul Tehnologic Domnul Tudor</t>
  </si>
  <si>
    <t>Fondul  Social European Plus (FSE+), aferent cadrului financiar 2021-2027</t>
  </si>
  <si>
    <t>Fondul Social European Plus (FSE+), aferent cadrului financiar 2021-2027</t>
  </si>
  <si>
    <t>Cheltuieli de capital</t>
  </si>
  <si>
    <t>1.Municipiul Drobeta Turnu Severin</t>
  </si>
  <si>
    <t>2. Direcția de Asistență Socială</t>
  </si>
  <si>
    <t>10. Colegiul National Traian</t>
  </si>
  <si>
    <t>1. Liceul de Arte I. St.Paulian</t>
  </si>
  <si>
    <t>Alte acțiuni economice</t>
  </si>
  <si>
    <t xml:space="preserve">                VENITURILE BUGETULUI LOCAL PE ANUL 2026</t>
  </si>
  <si>
    <t>Buget propus 2026</t>
  </si>
  <si>
    <t xml:space="preserve">Buget estimat 2027 </t>
  </si>
  <si>
    <t>Buget estimat 2028</t>
  </si>
  <si>
    <t xml:space="preserve">Buget estimat 2029 </t>
  </si>
  <si>
    <t xml:space="preserve">Buget estimat 2028 </t>
  </si>
  <si>
    <t xml:space="preserve">             VENITURILE BUGETULUI LOCAL PE ANUL 2026- SECTIUNEA DE DEZVOLTARE </t>
  </si>
  <si>
    <t xml:space="preserve">             CHELTUIELILE BUGETULUI LOCAL PE ANUL 2026- SECTIUNEA DE FUNCTIONARE </t>
  </si>
  <si>
    <t xml:space="preserve">             CHELTUIELILE BUGETULUI LOCAL PE ANUL 2026- SECTIUNEA DE DEZVOLTARE</t>
  </si>
  <si>
    <t>excedent</t>
  </si>
  <si>
    <t>Venituri din  și/sau disponibilitățile instituțiilor publice</t>
  </si>
  <si>
    <t>Programe finanțate din Fondul Social European (FSE) aferente cadrului financiar 2021-2027 -PORTI DESCHISE SPRE CUNOAȘTERE SMIS 325759</t>
  </si>
  <si>
    <t xml:space="preserve">    </t>
  </si>
  <si>
    <t>la 60+61</t>
  </si>
  <si>
    <t>venituri</t>
  </si>
  <si>
    <t>cheltuieli</t>
  </si>
  <si>
    <t>din bugetul local</t>
  </si>
  <si>
    <t>prefinanțare rămasă în excedent</t>
  </si>
  <si>
    <t>excedent total</t>
  </si>
  <si>
    <t>excedent SF</t>
  </si>
  <si>
    <t>excedent SD</t>
  </si>
  <si>
    <t>10.Scoala nr.1 "Dimitrie Grecescu"</t>
  </si>
  <si>
    <t>11.Scoala nr.2 "Alice Voinescu"</t>
  </si>
  <si>
    <t>12.Scoala nr.4 "Petre Sergescu"</t>
  </si>
  <si>
    <t>13.Scoala nr.5 Schela Cladovei</t>
  </si>
  <si>
    <t>14.Scoala nr.6</t>
  </si>
  <si>
    <t>15.Scoala nr.7 "Theodor Costescu"</t>
  </si>
  <si>
    <t>16.Scoala nr.9 "C-tin Negreanu"</t>
  </si>
  <si>
    <t>17.Scoala Gimnazială Regele Mihai</t>
  </si>
  <si>
    <t>18.Scoala nr.14</t>
  </si>
  <si>
    <t>19.Scoala nr.15</t>
  </si>
  <si>
    <t>20.Scoala Postliceala Sanitara</t>
  </si>
  <si>
    <t>21.Liceul de Arta "I.St.Paulian"</t>
  </si>
  <si>
    <t>22.Liceul Serban Cioculescu</t>
  </si>
  <si>
    <t>23.Directia de Asistenta  Sociala</t>
  </si>
  <si>
    <t>24.Primaria</t>
  </si>
  <si>
    <t>estimat</t>
  </si>
  <si>
    <t>alocate</t>
  </si>
  <si>
    <t>drepturile persoanelor cu handicap</t>
  </si>
  <si>
    <t>total 11.02.02</t>
  </si>
  <si>
    <t>anexa 7</t>
  </si>
  <si>
    <t>Reparații curente și reabilitarea termică a Școlii Postliceale sanitare Dr. Tr. Severin</t>
  </si>
  <si>
    <t xml:space="preserve">  -anveloparea clădirii și instalarea de panouri fotovoltaice</t>
  </si>
  <si>
    <t xml:space="preserve">Continuarea lucrărilor în vederea realizării picturii interioare a bisericii ce aparține </t>
  </si>
  <si>
    <t>parohiei Dudașul Schelei cu hramul Sfântul Ioan Valahul din municipiul DTS</t>
  </si>
  <si>
    <t>ingrijirea la domiciliu a persoanelor vârstnice</t>
  </si>
  <si>
    <t>CES</t>
  </si>
  <si>
    <t>cheltuieli materiale</t>
  </si>
  <si>
    <t>stimulent educational</t>
  </si>
  <si>
    <t xml:space="preserve">           VENITURILE BUGETULUI LOCAL PE ANUL 2026- SECTIUNEA DE FUNCTIONARE </t>
  </si>
  <si>
    <t>gratuitati acordate elevilor pentru transportul public local</t>
  </si>
  <si>
    <t>Anexa nr.1</t>
  </si>
  <si>
    <t>ÎNTOCMIT,</t>
  </si>
  <si>
    <t>PICIOR ELIZA MARIANA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</si>
</sst>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</font>
    <font>
      <b/>
      <sz val="9"/>
      <name val="Arial"/>
      <family val="2"/>
      <charset val="238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u/>
      <sz val="9"/>
      <name val="Arial"/>
      <family val="2"/>
      <charset val="238"/>
    </font>
    <font>
      <sz val="9"/>
      <color indexed="8"/>
      <name val="Times New Roman"/>
      <family val="1"/>
    </font>
    <font>
      <b/>
      <u/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b/>
      <sz val="9"/>
      <name val="Arial"/>
      <family val="2"/>
      <charset val="238"/>
    </font>
    <font>
      <sz val="9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Arial"/>
      <family val="2"/>
      <charset val="238"/>
    </font>
    <font>
      <b/>
      <u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b/>
      <u/>
      <sz val="10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03">
    <xf numFmtId="0" fontId="0" fillId="0" borderId="0" xfId="0"/>
    <xf numFmtId="2" fontId="4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1" xfId="2" applyFont="1" applyBorder="1" applyAlignment="1">
      <alignment horizontal="center" vertical="center" wrapText="1"/>
    </xf>
    <xf numFmtId="2" fontId="7" fillId="0" borderId="1" xfId="1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7" fillId="0" borderId="1" xfId="2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/>
    </xf>
    <xf numFmtId="0" fontId="8" fillId="0" borderId="0" xfId="0" applyFont="1"/>
    <xf numFmtId="0" fontId="5" fillId="0" borderId="1" xfId="2" applyFont="1" applyBorder="1" applyAlignment="1">
      <alignment horizontal="right"/>
    </xf>
    <xf numFmtId="0" fontId="5" fillId="0" borderId="1" xfId="2" quotePrefix="1" applyFont="1" applyBorder="1" applyAlignment="1">
      <alignment horizontal="right"/>
    </xf>
    <xf numFmtId="49" fontId="5" fillId="0" borderId="1" xfId="0" applyNumberFormat="1" applyFont="1" applyBorder="1" applyAlignment="1">
      <alignment horizontal="left" vertical="top" wrapText="1"/>
    </xf>
    <xf numFmtId="49" fontId="5" fillId="2" borderId="3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justify" vertical="top" wrapText="1"/>
    </xf>
    <xf numFmtId="0" fontId="11" fillId="2" borderId="2" xfId="0" applyFont="1" applyFill="1" applyBorder="1" applyAlignment="1">
      <alignment horizontal="justify" vertical="top" wrapText="1"/>
    </xf>
    <xf numFmtId="49" fontId="9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horizontal="right"/>
    </xf>
    <xf numFmtId="0" fontId="13" fillId="0" borderId="0" xfId="2" applyFont="1"/>
    <xf numFmtId="49" fontId="5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14" fillId="0" borderId="0" xfId="0" applyFont="1"/>
    <xf numFmtId="0" fontId="5" fillId="2" borderId="1" xfId="0" applyFont="1" applyFill="1" applyBorder="1" applyAlignment="1">
      <alignment horizontal="right"/>
    </xf>
    <xf numFmtId="0" fontId="15" fillId="2" borderId="2" xfId="0" applyFont="1" applyFill="1" applyBorder="1" applyAlignment="1">
      <alignment horizontal="justify" vertical="top" wrapText="1"/>
    </xf>
    <xf numFmtId="0" fontId="4" fillId="0" borderId="0" xfId="0" applyFont="1" applyAlignment="1">
      <alignment wrapText="1"/>
    </xf>
    <xf numFmtId="0" fontId="17" fillId="0" borderId="1" xfId="2" applyFont="1" applyBorder="1" applyAlignment="1">
      <alignment horizontal="right"/>
    </xf>
    <xf numFmtId="0" fontId="16" fillId="2" borderId="1" xfId="0" applyFont="1" applyFill="1" applyBorder="1" applyAlignment="1">
      <alignment horizontal="center" vertical="top" wrapText="1"/>
    </xf>
    <xf numFmtId="49" fontId="5" fillId="2" borderId="4" xfId="0" applyNumberFormat="1" applyFont="1" applyFill="1" applyBorder="1" applyAlignment="1">
      <alignment horizontal="center"/>
    </xf>
    <xf numFmtId="2" fontId="18" fillId="0" borderId="0" xfId="0" applyNumberFormat="1" applyFont="1"/>
    <xf numFmtId="0" fontId="19" fillId="0" borderId="0" xfId="0" applyFont="1" applyAlignment="1">
      <alignment wrapText="1"/>
    </xf>
    <xf numFmtId="0" fontId="19" fillId="0" borderId="0" xfId="0" applyFont="1"/>
    <xf numFmtId="2" fontId="18" fillId="0" borderId="1" xfId="2" applyNumberFormat="1" applyFont="1" applyBorder="1" applyAlignment="1">
      <alignment horizontal="right"/>
    </xf>
    <xf numFmtId="0" fontId="20" fillId="0" borderId="1" xfId="0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18" fillId="0" borderId="0" xfId="0" applyFont="1"/>
    <xf numFmtId="0" fontId="20" fillId="0" borderId="1" xfId="0" applyFont="1" applyBorder="1" applyAlignment="1">
      <alignment horizontal="left" wrapText="1"/>
    </xf>
    <xf numFmtId="2" fontId="19" fillId="0" borderId="0" xfId="0" applyNumberFormat="1" applyFont="1"/>
    <xf numFmtId="0" fontId="19" fillId="0" borderId="1" xfId="2" applyFont="1" applyBorder="1" applyAlignment="1">
      <alignment horizontal="right"/>
    </xf>
    <xf numFmtId="49" fontId="19" fillId="0" borderId="1" xfId="0" applyNumberFormat="1" applyFont="1" applyBorder="1" applyAlignment="1">
      <alignment horizontal="left" vertical="top" wrapText="1"/>
    </xf>
    <xf numFmtId="49" fontId="21" fillId="0" borderId="1" xfId="0" applyNumberFormat="1" applyFont="1" applyBorder="1" applyAlignment="1">
      <alignment horizontal="left" wrapText="1"/>
    </xf>
    <xf numFmtId="0" fontId="21" fillId="0" borderId="1" xfId="0" applyFont="1" applyBorder="1" applyAlignment="1">
      <alignment horizontal="left" wrapText="1"/>
    </xf>
    <xf numFmtId="0" fontId="19" fillId="0" borderId="7" xfId="0" applyFont="1" applyBorder="1" applyAlignment="1">
      <alignment wrapText="1"/>
    </xf>
    <xf numFmtId="2" fontId="18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 wrapText="1"/>
    </xf>
    <xf numFmtId="0" fontId="10" fillId="0" borderId="1" xfId="0" applyFont="1" applyBorder="1" applyAlignment="1">
      <alignment wrapText="1"/>
    </xf>
    <xf numFmtId="0" fontId="12" fillId="0" borderId="1" xfId="0" applyFont="1" applyBorder="1" applyAlignment="1">
      <alignment horizontal="left" wrapText="1"/>
    </xf>
    <xf numFmtId="0" fontId="5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wrapText="1"/>
    </xf>
    <xf numFmtId="0" fontId="10" fillId="0" borderId="0" xfId="0" applyFont="1" applyAlignment="1">
      <alignment wrapText="1"/>
    </xf>
    <xf numFmtId="49" fontId="13" fillId="0" borderId="1" xfId="0" applyNumberFormat="1" applyFont="1" applyBorder="1" applyAlignment="1">
      <alignment horizontal="left" vertical="top" wrapText="1"/>
    </xf>
    <xf numFmtId="0" fontId="22" fillId="0" borderId="0" xfId="0" applyFont="1"/>
    <xf numFmtId="0" fontId="23" fillId="0" borderId="0" xfId="0" applyFont="1"/>
    <xf numFmtId="2" fontId="22" fillId="0" borderId="0" xfId="0" applyNumberFormat="1" applyFont="1"/>
    <xf numFmtId="0" fontId="26" fillId="0" borderId="2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6" fillId="0" borderId="1" xfId="2" applyFont="1" applyBorder="1" applyAlignment="1">
      <alignment horizontal="right"/>
    </xf>
    <xf numFmtId="0" fontId="26" fillId="3" borderId="2" xfId="0" applyFont="1" applyFill="1" applyBorder="1" applyAlignment="1">
      <alignment horizontal="left" vertical="center" wrapText="1"/>
    </xf>
    <xf numFmtId="0" fontId="4" fillId="0" borderId="1" xfId="2" applyFont="1" applyBorder="1" applyAlignment="1">
      <alignment horizontal="right"/>
    </xf>
    <xf numFmtId="0" fontId="28" fillId="0" borderId="2" xfId="0" applyFont="1" applyBorder="1" applyAlignment="1">
      <alignment horizontal="left" vertical="center" wrapText="1"/>
    </xf>
    <xf numFmtId="2" fontId="22" fillId="0" borderId="0" xfId="0" applyNumberFormat="1" applyFont="1" applyAlignment="1">
      <alignment horizontal="right"/>
    </xf>
    <xf numFmtId="2" fontId="24" fillId="0" borderId="1" xfId="0" applyNumberFormat="1" applyFont="1" applyBorder="1" applyAlignment="1">
      <alignment horizontal="right"/>
    </xf>
    <xf numFmtId="2" fontId="22" fillId="0" borderId="1" xfId="2" applyNumberFormat="1" applyFont="1" applyBorder="1" applyAlignment="1">
      <alignment horizontal="right"/>
    </xf>
    <xf numFmtId="2" fontId="22" fillId="0" borderId="1" xfId="0" applyNumberFormat="1" applyFont="1" applyBorder="1" applyAlignment="1">
      <alignment horizontal="right"/>
    </xf>
    <xf numFmtId="2" fontId="26" fillId="0" borderId="1" xfId="0" applyNumberFormat="1" applyFont="1" applyBorder="1"/>
    <xf numFmtId="2" fontId="25" fillId="2" borderId="1" xfId="0" applyNumberFormat="1" applyFont="1" applyFill="1" applyBorder="1" applyAlignment="1">
      <alignment horizontal="right" vertical="top" wrapText="1"/>
    </xf>
    <xf numFmtId="2" fontId="22" fillId="2" borderId="1" xfId="0" applyNumberFormat="1" applyFont="1" applyFill="1" applyBorder="1" applyAlignment="1">
      <alignment horizontal="right"/>
    </xf>
    <xf numFmtId="0" fontId="22" fillId="0" borderId="1" xfId="0" applyFont="1" applyBorder="1" applyAlignment="1">
      <alignment wrapText="1"/>
    </xf>
    <xf numFmtId="0" fontId="23" fillId="0" borderId="1" xfId="0" applyFont="1" applyBorder="1"/>
    <xf numFmtId="2" fontId="29" fillId="0" borderId="1" xfId="0" applyNumberFormat="1" applyFont="1" applyBorder="1"/>
    <xf numFmtId="0" fontId="30" fillId="3" borderId="1" xfId="0" applyFont="1" applyFill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0" fontId="31" fillId="3" borderId="1" xfId="0" applyFont="1" applyFill="1" applyBorder="1" applyAlignment="1">
      <alignment horizontal="left" vertical="center" wrapText="1"/>
    </xf>
    <xf numFmtId="0" fontId="27" fillId="3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wrapText="1"/>
    </xf>
    <xf numFmtId="2" fontId="13" fillId="0" borderId="0" xfId="2" applyNumberFormat="1" applyFont="1"/>
    <xf numFmtId="2" fontId="32" fillId="0" borderId="0" xfId="0" applyNumberFormat="1" applyFont="1"/>
    <xf numFmtId="2" fontId="24" fillId="0" borderId="1" xfId="2" applyNumberFormat="1" applyFont="1" applyBorder="1" applyAlignment="1">
      <alignment horizontal="right"/>
    </xf>
    <xf numFmtId="0" fontId="30" fillId="3" borderId="2" xfId="0" applyFont="1" applyFill="1" applyBorder="1" applyAlignment="1">
      <alignment horizontal="left" vertical="center" wrapText="1"/>
    </xf>
    <xf numFmtId="4" fontId="22" fillId="0" borderId="1" xfId="0" applyNumberFormat="1" applyFont="1" applyBorder="1"/>
    <xf numFmtId="0" fontId="24" fillId="0" borderId="1" xfId="2" applyFont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0" fontId="24" fillId="0" borderId="1" xfId="0" applyFont="1" applyBorder="1" applyAlignment="1">
      <alignment horizontal="left" wrapText="1"/>
    </xf>
    <xf numFmtId="49" fontId="33" fillId="0" borderId="1" xfId="0" applyNumberFormat="1" applyFont="1" applyBorder="1" applyAlignment="1">
      <alignment horizontal="left" wrapText="1"/>
    </xf>
    <xf numFmtId="0" fontId="23" fillId="0" borderId="1" xfId="0" applyFont="1" applyBorder="1" applyAlignment="1">
      <alignment wrapText="1"/>
    </xf>
    <xf numFmtId="0" fontId="34" fillId="0" borderId="1" xfId="0" applyFont="1" applyBorder="1" applyAlignment="1">
      <alignment horizontal="left" wrapText="1"/>
    </xf>
    <xf numFmtId="49" fontId="23" fillId="0" borderId="1" xfId="0" applyNumberFormat="1" applyFont="1" applyBorder="1" applyAlignment="1">
      <alignment horizontal="left" vertical="top" wrapText="1"/>
    </xf>
    <xf numFmtId="0" fontId="33" fillId="0" borderId="1" xfId="0" applyFont="1" applyBorder="1" applyAlignment="1">
      <alignment horizontal="left" wrapText="1"/>
    </xf>
    <xf numFmtId="0" fontId="23" fillId="0" borderId="7" xfId="0" applyFont="1" applyBorder="1" applyAlignment="1">
      <alignment wrapText="1"/>
    </xf>
    <xf numFmtId="0" fontId="34" fillId="0" borderId="1" xfId="0" applyFont="1" applyBorder="1" applyAlignment="1">
      <alignment wrapText="1"/>
    </xf>
    <xf numFmtId="0" fontId="22" fillId="0" borderId="0" xfId="0" applyFont="1" applyAlignment="1">
      <alignment horizontal="right"/>
    </xf>
    <xf numFmtId="4" fontId="22" fillId="0" borderId="1" xfId="2" applyNumberFormat="1" applyFont="1" applyBorder="1" applyAlignment="1">
      <alignment horizontal="right"/>
    </xf>
    <xf numFmtId="4" fontId="23" fillId="0" borderId="1" xfId="2" applyNumberFormat="1" applyFont="1" applyBorder="1"/>
    <xf numFmtId="0" fontId="24" fillId="0" borderId="1" xfId="0" applyFont="1" applyBorder="1" applyAlignment="1">
      <alignment horizontal="left"/>
    </xf>
    <xf numFmtId="16" fontId="24" fillId="0" borderId="2" xfId="2" quotePrefix="1" applyNumberFormat="1" applyFont="1" applyBorder="1" applyAlignment="1">
      <alignment horizontal="left"/>
    </xf>
    <xf numFmtId="4" fontId="22" fillId="0" borderId="1" xfId="2" applyNumberFormat="1" applyFont="1" applyBorder="1"/>
    <xf numFmtId="0" fontId="24" fillId="0" borderId="2" xfId="2" applyFont="1" applyBorder="1" applyAlignment="1">
      <alignment horizontal="left"/>
    </xf>
    <xf numFmtId="3" fontId="23" fillId="0" borderId="1" xfId="0" applyNumberFormat="1" applyFont="1" applyBorder="1" applyAlignment="1">
      <alignment wrapText="1"/>
    </xf>
    <xf numFmtId="3" fontId="24" fillId="0" borderId="1" xfId="0" applyNumberFormat="1" applyFont="1" applyBorder="1" applyAlignment="1">
      <alignment wrapText="1"/>
    </xf>
    <xf numFmtId="0" fontId="22" fillId="0" borderId="2" xfId="2" applyFont="1" applyBorder="1" applyAlignment="1">
      <alignment horizontal="left"/>
    </xf>
    <xf numFmtId="3" fontId="24" fillId="0" borderId="1" xfId="0" applyNumberFormat="1" applyFont="1" applyBorder="1"/>
    <xf numFmtId="3" fontId="22" fillId="0" borderId="1" xfId="0" applyNumberFormat="1" applyFont="1" applyBorder="1"/>
    <xf numFmtId="3" fontId="22" fillId="0" borderId="1" xfId="0" applyNumberFormat="1" applyFont="1" applyBorder="1" applyAlignment="1">
      <alignment wrapText="1"/>
    </xf>
    <xf numFmtId="3" fontId="34" fillId="0" borderId="1" xfId="0" applyNumberFormat="1" applyFont="1" applyBorder="1" applyAlignment="1">
      <alignment wrapText="1"/>
    </xf>
    <xf numFmtId="4" fontId="24" fillId="0" borderId="1" xfId="2" applyNumberFormat="1" applyFont="1" applyBorder="1"/>
    <xf numFmtId="0" fontId="22" fillId="0" borderId="2" xfId="0" applyFont="1" applyBorder="1"/>
    <xf numFmtId="0" fontId="22" fillId="0" borderId="0" xfId="0" applyFont="1" applyAlignment="1">
      <alignment horizontal="left"/>
    </xf>
    <xf numFmtId="4" fontId="0" fillId="0" borderId="0" xfId="0" applyNumberFormat="1"/>
    <xf numFmtId="4" fontId="18" fillId="0" borderId="0" xfId="0" applyNumberFormat="1" applyFont="1" applyAlignment="1">
      <alignment horizontal="right"/>
    </xf>
    <xf numFmtId="0" fontId="1" fillId="0" borderId="0" xfId="0" applyFont="1"/>
    <xf numFmtId="4" fontId="18" fillId="0" borderId="0" xfId="2" applyNumberFormat="1" applyFont="1" applyAlignment="1">
      <alignment horizontal="right"/>
    </xf>
    <xf numFmtId="4" fontId="1" fillId="0" borderId="0" xfId="0" applyNumberFormat="1" applyFont="1"/>
    <xf numFmtId="0" fontId="23" fillId="0" borderId="0" xfId="0" applyFont="1" applyAlignment="1">
      <alignment horizontal="right"/>
    </xf>
    <xf numFmtId="4" fontId="22" fillId="0" borderId="0" xfId="2" applyNumberFormat="1" applyFont="1" applyAlignment="1">
      <alignment horizontal="right"/>
    </xf>
    <xf numFmtId="0" fontId="22" fillId="0" borderId="0" xfId="2" applyFont="1" applyAlignment="1">
      <alignment horizontal="left"/>
    </xf>
    <xf numFmtId="4" fontId="23" fillId="0" borderId="0" xfId="2" applyNumberFormat="1" applyFont="1"/>
    <xf numFmtId="4" fontId="22" fillId="0" borderId="0" xfId="2" applyNumberFormat="1" applyFont="1"/>
    <xf numFmtId="0" fontId="24" fillId="0" borderId="0" xfId="2" applyFont="1" applyAlignment="1">
      <alignment horizontal="left"/>
    </xf>
    <xf numFmtId="4" fontId="22" fillId="0" borderId="0" xfId="0" applyNumberFormat="1" applyFont="1" applyAlignment="1">
      <alignment horizontal="right"/>
    </xf>
    <xf numFmtId="0" fontId="34" fillId="0" borderId="1" xfId="2" applyFont="1" applyBorder="1" applyAlignment="1">
      <alignment horizontal="center" vertical="center" wrapText="1"/>
    </xf>
    <xf numFmtId="0" fontId="34" fillId="0" borderId="1" xfId="2" applyFont="1" applyBorder="1" applyAlignment="1">
      <alignment horizontal="right" vertical="center" wrapText="1"/>
    </xf>
    <xf numFmtId="0" fontId="34" fillId="0" borderId="1" xfId="0" applyFont="1" applyBorder="1" applyAlignment="1">
      <alignment horizontal="right"/>
    </xf>
    <xf numFmtId="4" fontId="23" fillId="0" borderId="1" xfId="0" applyNumberFormat="1" applyFont="1" applyBorder="1" applyAlignment="1">
      <alignment horizontal="right"/>
    </xf>
    <xf numFmtId="0" fontId="33" fillId="0" borderId="1" xfId="0" applyFont="1" applyBorder="1" applyAlignment="1">
      <alignment wrapText="1"/>
    </xf>
    <xf numFmtId="0" fontId="23" fillId="0" borderId="1" xfId="2" applyFont="1" applyBorder="1" applyAlignment="1">
      <alignment horizontal="right"/>
    </xf>
    <xf numFmtId="0" fontId="23" fillId="0" borderId="1" xfId="2" quotePrefix="1" applyFont="1" applyBorder="1" applyAlignment="1">
      <alignment horizontal="right"/>
    </xf>
    <xf numFmtId="49" fontId="23" fillId="0" borderId="1" xfId="0" applyNumberFormat="1" applyFont="1" applyBorder="1" applyAlignment="1">
      <alignment horizontal="left" wrapText="1"/>
    </xf>
    <xf numFmtId="49" fontId="34" fillId="0" borderId="1" xfId="0" applyNumberFormat="1" applyFont="1" applyBorder="1" applyAlignment="1">
      <alignment wrapText="1"/>
    </xf>
    <xf numFmtId="0" fontId="23" fillId="0" borderId="1" xfId="0" applyFont="1" applyBorder="1" applyAlignment="1">
      <alignment horizontal="right"/>
    </xf>
    <xf numFmtId="49" fontId="23" fillId="0" borderId="1" xfId="0" applyNumberFormat="1" applyFont="1" applyBorder="1" applyAlignment="1">
      <alignment horizontal="right"/>
    </xf>
    <xf numFmtId="0" fontId="23" fillId="0" borderId="1" xfId="2" applyFont="1" applyBorder="1" applyAlignment="1">
      <alignment wrapText="1"/>
    </xf>
    <xf numFmtId="2" fontId="23" fillId="0" borderId="1" xfId="2" applyNumberFormat="1" applyFont="1" applyBorder="1" applyAlignment="1">
      <alignment horizontal="right"/>
    </xf>
    <xf numFmtId="49" fontId="34" fillId="0" borderId="1" xfId="0" applyNumberFormat="1" applyFont="1" applyBorder="1" applyAlignment="1">
      <alignment horizontal="left" vertical="top" wrapText="1"/>
    </xf>
    <xf numFmtId="0" fontId="22" fillId="0" borderId="0" xfId="0" applyFont="1" applyAlignment="1">
      <alignment wrapText="1"/>
    </xf>
    <xf numFmtId="0" fontId="18" fillId="0" borderId="0" xfId="0" applyFont="1" applyAlignment="1">
      <alignment wrapText="1"/>
    </xf>
    <xf numFmtId="4" fontId="19" fillId="0" borderId="0" xfId="2" applyNumberFormat="1" applyFont="1"/>
    <xf numFmtId="0" fontId="22" fillId="0" borderId="0" xfId="0" applyFont="1" applyAlignment="1">
      <alignment horizontal="center"/>
    </xf>
    <xf numFmtId="0" fontId="24" fillId="0" borderId="0" xfId="2" applyFont="1" applyAlignment="1">
      <alignment horizontal="left" vertical="top"/>
    </xf>
    <xf numFmtId="0" fontId="24" fillId="0" borderId="1" xfId="0" applyFont="1" applyBorder="1"/>
    <xf numFmtId="0" fontId="24" fillId="0" borderId="0" xfId="0" applyFont="1"/>
    <xf numFmtId="2" fontId="23" fillId="0" borderId="0" xfId="0" applyNumberFormat="1" applyFont="1"/>
    <xf numFmtId="2" fontId="23" fillId="0" borderId="0" xfId="0" applyNumberFormat="1" applyFont="1" applyAlignment="1">
      <alignment horizontal="right"/>
    </xf>
    <xf numFmtId="4" fontId="23" fillId="0" borderId="1" xfId="2" applyNumberFormat="1" applyFont="1" applyBorder="1" applyAlignment="1">
      <alignment horizontal="right"/>
    </xf>
    <xf numFmtId="4" fontId="23" fillId="0" borderId="1" xfId="0" applyNumberFormat="1" applyFont="1" applyBorder="1"/>
    <xf numFmtId="0" fontId="34" fillId="0" borderId="0" xfId="0" applyFont="1" applyAlignment="1">
      <alignment wrapText="1"/>
    </xf>
    <xf numFmtId="0" fontId="23" fillId="0" borderId="0" xfId="0" applyFont="1" applyAlignment="1">
      <alignment horizontal="left" wrapText="1"/>
    </xf>
    <xf numFmtId="2" fontId="23" fillId="0" borderId="0" xfId="0" applyNumberFormat="1" applyFont="1" applyAlignment="1">
      <alignment horizontal="left"/>
    </xf>
    <xf numFmtId="16" fontId="22" fillId="0" borderId="2" xfId="2" quotePrefix="1" applyNumberFormat="1" applyFont="1" applyBorder="1" applyAlignment="1">
      <alignment horizontal="left"/>
    </xf>
    <xf numFmtId="0" fontId="22" fillId="0" borderId="2" xfId="2" quotePrefix="1" applyFont="1" applyBorder="1" applyAlignment="1">
      <alignment horizontal="left"/>
    </xf>
    <xf numFmtId="0" fontId="24" fillId="0" borderId="1" xfId="0" applyFont="1" applyBorder="1" applyAlignment="1">
      <alignment wrapText="1" shrinkToFit="1"/>
    </xf>
    <xf numFmtId="0" fontId="22" fillId="0" borderId="2" xfId="2" quotePrefix="1" applyFont="1" applyBorder="1"/>
    <xf numFmtId="0" fontId="22" fillId="0" borderId="6" xfId="0" applyFont="1" applyBorder="1" applyAlignment="1">
      <alignment wrapText="1"/>
    </xf>
    <xf numFmtId="16" fontId="22" fillId="0" borderId="5" xfId="2" quotePrefix="1" applyNumberFormat="1" applyFont="1" applyBorder="1" applyAlignment="1">
      <alignment horizontal="left"/>
    </xf>
    <xf numFmtId="0" fontId="22" fillId="0" borderId="2" xfId="2" applyFont="1" applyBorder="1"/>
    <xf numFmtId="0" fontId="22" fillId="0" borderId="1" xfId="2" applyFont="1" applyBorder="1" applyAlignment="1">
      <alignment wrapText="1"/>
    </xf>
    <xf numFmtId="0" fontId="22" fillId="0" borderId="1" xfId="2" quotePrefix="1" applyFont="1" applyBorder="1" applyAlignment="1">
      <alignment horizontal="left"/>
    </xf>
    <xf numFmtId="0" fontId="22" fillId="0" borderId="6" xfId="2" applyFont="1" applyBorder="1" applyAlignment="1">
      <alignment wrapText="1"/>
    </xf>
    <xf numFmtId="0" fontId="22" fillId="0" borderId="2" xfId="2" quotePrefix="1" applyFont="1" applyBorder="1" applyAlignment="1">
      <alignment horizontal="left" wrapText="1"/>
    </xf>
    <xf numFmtId="4" fontId="22" fillId="0" borderId="1" xfId="2" applyNumberFormat="1" applyFont="1" applyBorder="1" applyAlignment="1">
      <alignment wrapText="1"/>
    </xf>
    <xf numFmtId="14" fontId="22" fillId="0" borderId="2" xfId="2" quotePrefix="1" applyNumberFormat="1" applyFont="1" applyBorder="1" applyAlignment="1">
      <alignment horizontal="left"/>
    </xf>
    <xf numFmtId="16" fontId="22" fillId="0" borderId="1" xfId="2" quotePrefix="1" applyNumberFormat="1" applyFont="1" applyBorder="1" applyAlignment="1">
      <alignment horizontal="left"/>
    </xf>
    <xf numFmtId="0" fontId="22" fillId="0" borderId="2" xfId="2" applyFont="1" applyBorder="1" applyAlignment="1">
      <alignment horizontal="left" wrapText="1"/>
    </xf>
    <xf numFmtId="0" fontId="22" fillId="0" borderId="5" xfId="2" applyFont="1" applyBorder="1" applyAlignment="1">
      <alignment horizontal="left"/>
    </xf>
    <xf numFmtId="49" fontId="22" fillId="0" borderId="2" xfId="2" applyNumberFormat="1" applyFont="1" applyBorder="1" applyAlignment="1">
      <alignment horizontal="left"/>
    </xf>
    <xf numFmtId="4" fontId="22" fillId="0" borderId="1" xfId="0" applyNumberFormat="1" applyFont="1" applyBorder="1" applyAlignment="1">
      <alignment wrapText="1"/>
    </xf>
    <xf numFmtId="0" fontId="22" fillId="0" borderId="1" xfId="2" applyFont="1" applyBorder="1" applyAlignment="1">
      <alignment horizontal="left"/>
    </xf>
    <xf numFmtId="0" fontId="24" fillId="0" borderId="0" xfId="0" applyFont="1" applyAlignment="1">
      <alignment wrapText="1"/>
    </xf>
    <xf numFmtId="0" fontId="22" fillId="0" borderId="0" xfId="0" applyFont="1" applyAlignment="1">
      <alignment horizontal="left" wrapText="1"/>
    </xf>
    <xf numFmtId="0" fontId="22" fillId="0" borderId="0" xfId="0" applyFont="1" applyAlignment="1">
      <alignment horizontal="center" wrapText="1"/>
    </xf>
    <xf numFmtId="0" fontId="24" fillId="0" borderId="0" xfId="2" applyFont="1" applyAlignment="1">
      <alignment horizontal="left" vertical="top" wrapText="1"/>
    </xf>
    <xf numFmtId="4" fontId="34" fillId="0" borderId="1" xfId="0" applyNumberFormat="1" applyFont="1" applyBorder="1" applyAlignment="1">
      <alignment horizontal="right"/>
    </xf>
    <xf numFmtId="4" fontId="23" fillId="0" borderId="1" xfId="0" applyNumberFormat="1" applyFont="1" applyBorder="1" applyAlignment="1">
      <alignment horizontal="right" vertical="top" wrapText="1"/>
    </xf>
    <xf numFmtId="4" fontId="23" fillId="0" borderId="1" xfId="0" applyNumberFormat="1" applyFont="1" applyBorder="1" applyAlignment="1">
      <alignment horizontal="right" wrapText="1"/>
    </xf>
    <xf numFmtId="0" fontId="34" fillId="0" borderId="1" xfId="2" applyFont="1" applyBorder="1" applyAlignment="1">
      <alignment horizontal="right"/>
    </xf>
    <xf numFmtId="0" fontId="33" fillId="0" borderId="0" xfId="0" applyFont="1" applyAlignment="1">
      <alignment wrapText="1"/>
    </xf>
    <xf numFmtId="4" fontId="23" fillId="0" borderId="0" xfId="0" applyNumberFormat="1" applyFont="1"/>
    <xf numFmtId="4" fontId="4" fillId="0" borderId="0" xfId="0" applyNumberFormat="1" applyFont="1"/>
    <xf numFmtId="2" fontId="22" fillId="0" borderId="0" xfId="0" applyNumberFormat="1" applyFont="1" applyAlignment="1">
      <alignment horizontal="left"/>
    </xf>
    <xf numFmtId="0" fontId="22" fillId="0" borderId="0" xfId="2" quotePrefix="1" applyFont="1" applyAlignment="1">
      <alignment horizontal="left"/>
    </xf>
    <xf numFmtId="4" fontId="23" fillId="0" borderId="0" xfId="2" applyNumberFormat="1" applyFont="1" applyAlignment="1">
      <alignment horizontal="right"/>
    </xf>
    <xf numFmtId="4" fontId="23" fillId="0" borderId="0" xfId="0" applyNumberFormat="1" applyFont="1" applyAlignment="1">
      <alignment horizontal="right"/>
    </xf>
    <xf numFmtId="4" fontId="8" fillId="0" borderId="0" xfId="0" applyNumberFormat="1" applyFont="1"/>
    <xf numFmtId="0" fontId="23" fillId="0" borderId="0" xfId="0" applyFont="1" applyAlignment="1">
      <alignment wrapText="1"/>
    </xf>
    <xf numFmtId="0" fontId="1" fillId="0" borderId="0" xfId="0" applyFont="1" applyAlignment="1">
      <alignment wrapText="1"/>
    </xf>
    <xf numFmtId="16" fontId="23" fillId="0" borderId="2" xfId="2" quotePrefix="1" applyNumberFormat="1" applyFont="1" applyBorder="1" applyAlignment="1">
      <alignment horizontal="left"/>
    </xf>
    <xf numFmtId="0" fontId="23" fillId="0" borderId="2" xfId="2" applyFont="1" applyBorder="1" applyAlignment="1">
      <alignment horizontal="left"/>
    </xf>
    <xf numFmtId="0" fontId="23" fillId="0" borderId="2" xfId="2" quotePrefix="1" applyFont="1" applyBorder="1" applyAlignment="1">
      <alignment horizontal="left"/>
    </xf>
    <xf numFmtId="0" fontId="34" fillId="0" borderId="1" xfId="0" applyFont="1" applyBorder="1" applyAlignment="1">
      <alignment wrapText="1" shrinkToFit="1"/>
    </xf>
    <xf numFmtId="0" fontId="23" fillId="0" borderId="2" xfId="2" quotePrefix="1" applyFont="1" applyBorder="1"/>
    <xf numFmtId="0" fontId="23" fillId="0" borderId="6" xfId="0" applyFont="1" applyBorder="1" applyAlignment="1">
      <alignment wrapText="1"/>
    </xf>
    <xf numFmtId="16" fontId="23" fillId="0" borderId="5" xfId="2" quotePrefix="1" applyNumberFormat="1" applyFont="1" applyBorder="1" applyAlignment="1">
      <alignment horizontal="left"/>
    </xf>
    <xf numFmtId="0" fontId="23" fillId="0" borderId="2" xfId="2" applyFont="1" applyBorder="1"/>
    <xf numFmtId="0" fontId="23" fillId="0" borderId="1" xfId="2" quotePrefix="1" applyFont="1" applyBorder="1" applyAlignment="1">
      <alignment horizontal="left"/>
    </xf>
    <xf numFmtId="0" fontId="23" fillId="0" borderId="6" xfId="2" applyFont="1" applyBorder="1" applyAlignment="1">
      <alignment wrapText="1"/>
    </xf>
    <xf numFmtId="0" fontId="23" fillId="0" borderId="2" xfId="2" quotePrefix="1" applyFont="1" applyBorder="1" applyAlignment="1">
      <alignment horizontal="left" wrapText="1"/>
    </xf>
    <xf numFmtId="4" fontId="23" fillId="0" borderId="1" xfId="2" applyNumberFormat="1" applyFont="1" applyBorder="1" applyAlignment="1">
      <alignment wrapText="1"/>
    </xf>
    <xf numFmtId="14" fontId="23" fillId="0" borderId="2" xfId="2" quotePrefix="1" applyNumberFormat="1" applyFont="1" applyBorder="1" applyAlignment="1">
      <alignment horizontal="left"/>
    </xf>
    <xf numFmtId="16" fontId="23" fillId="0" borderId="1" xfId="2" quotePrefix="1" applyNumberFormat="1" applyFont="1" applyBorder="1" applyAlignment="1">
      <alignment horizontal="left"/>
    </xf>
    <xf numFmtId="0" fontId="23" fillId="0" borderId="2" xfId="2" applyFont="1" applyBorder="1" applyAlignment="1">
      <alignment horizontal="left" wrapText="1"/>
    </xf>
    <xf numFmtId="0" fontId="23" fillId="0" borderId="5" xfId="2" applyFont="1" applyBorder="1" applyAlignment="1">
      <alignment horizontal="left"/>
    </xf>
    <xf numFmtId="49" fontId="23" fillId="0" borderId="2" xfId="2" applyNumberFormat="1" applyFont="1" applyBorder="1" applyAlignment="1">
      <alignment horizontal="left"/>
    </xf>
    <xf numFmtId="4" fontId="23" fillId="0" borderId="1" xfId="0" applyNumberFormat="1" applyFont="1" applyBorder="1" applyAlignment="1">
      <alignment wrapText="1"/>
    </xf>
    <xf numFmtId="0" fontId="23" fillId="0" borderId="1" xfId="2" applyFont="1" applyBorder="1" applyAlignment="1">
      <alignment horizontal="left"/>
    </xf>
    <xf numFmtId="0" fontId="34" fillId="0" borderId="2" xfId="2" applyFont="1" applyBorder="1" applyAlignment="1">
      <alignment horizontal="left"/>
    </xf>
    <xf numFmtId="4" fontId="34" fillId="0" borderId="1" xfId="2" applyNumberFormat="1" applyFont="1" applyBorder="1"/>
    <xf numFmtId="0" fontId="23" fillId="0" borderId="2" xfId="0" applyFont="1" applyBorder="1"/>
    <xf numFmtId="2" fontId="1" fillId="0" borderId="0" xfId="0" applyNumberFormat="1" applyFont="1"/>
    <xf numFmtId="4" fontId="22" fillId="3" borderId="1" xfId="2" applyNumberFormat="1" applyFont="1" applyFill="1" applyBorder="1"/>
    <xf numFmtId="3" fontId="1" fillId="0" borderId="0" xfId="0" applyNumberFormat="1" applyFont="1"/>
    <xf numFmtId="2" fontId="34" fillId="0" borderId="1" xfId="1" applyNumberFormat="1" applyFont="1" applyBorder="1" applyAlignment="1">
      <alignment horizontal="center" vertical="center" wrapText="1"/>
    </xf>
    <xf numFmtId="1" fontId="23" fillId="0" borderId="1" xfId="2" applyNumberFormat="1" applyFont="1" applyBorder="1" applyAlignment="1">
      <alignment horizontal="right"/>
    </xf>
    <xf numFmtId="0" fontId="29" fillId="0" borderId="0" xfId="0" applyFont="1" applyAlignment="1">
      <alignment horizontal="center" wrapText="1"/>
    </xf>
    <xf numFmtId="0" fontId="29" fillId="0" borderId="0" xfId="0" applyFont="1" applyAlignment="1">
      <alignment horizontal="right"/>
    </xf>
    <xf numFmtId="2" fontId="29" fillId="0" borderId="0" xfId="0" applyNumberFormat="1" applyFont="1" applyAlignment="1">
      <alignment horizontal="right"/>
    </xf>
    <xf numFmtId="0" fontId="35" fillId="0" borderId="0" xfId="0" applyFont="1"/>
    <xf numFmtId="0" fontId="29" fillId="0" borderId="0" xfId="0" applyFont="1" applyAlignment="1">
      <alignment wrapText="1"/>
    </xf>
    <xf numFmtId="0" fontId="29" fillId="0" borderId="0" xfId="0" applyFont="1"/>
    <xf numFmtId="0" fontId="36" fillId="0" borderId="1" xfId="2" applyFont="1" applyBorder="1" applyAlignment="1">
      <alignment horizontal="center" vertical="center" wrapText="1"/>
    </xf>
    <xf numFmtId="0" fontId="36" fillId="0" borderId="1" xfId="2" applyFont="1" applyBorder="1" applyAlignment="1">
      <alignment horizontal="right" vertical="center" wrapText="1"/>
    </xf>
    <xf numFmtId="2" fontId="36" fillId="0" borderId="1" xfId="1" applyNumberFormat="1" applyFont="1" applyBorder="1" applyAlignment="1">
      <alignment horizontal="center" vertical="center" wrapText="1"/>
    </xf>
    <xf numFmtId="0" fontId="36" fillId="0" borderId="1" xfId="0" applyFont="1" applyBorder="1" applyAlignment="1">
      <alignment wrapText="1"/>
    </xf>
    <xf numFmtId="0" fontId="36" fillId="0" borderId="1" xfId="0" applyFont="1" applyBorder="1" applyAlignment="1">
      <alignment horizontal="right"/>
    </xf>
    <xf numFmtId="4" fontId="36" fillId="0" borderId="1" xfId="0" applyNumberFormat="1" applyFont="1" applyBorder="1" applyAlignment="1">
      <alignment horizontal="right"/>
    </xf>
    <xf numFmtId="0" fontId="37" fillId="0" borderId="0" xfId="0" applyFont="1"/>
    <xf numFmtId="0" fontId="38" fillId="0" borderId="1" xfId="0" applyFont="1" applyBorder="1" applyAlignment="1">
      <alignment wrapText="1"/>
    </xf>
    <xf numFmtId="0" fontId="29" fillId="0" borderId="1" xfId="2" applyFont="1" applyBorder="1" applyAlignment="1">
      <alignment horizontal="right"/>
    </xf>
    <xf numFmtId="4" fontId="29" fillId="0" borderId="1" xfId="2" applyNumberFormat="1" applyFont="1" applyBorder="1" applyAlignment="1">
      <alignment horizontal="right"/>
    </xf>
    <xf numFmtId="0" fontId="29" fillId="0" borderId="1" xfId="0" applyFont="1" applyBorder="1" applyAlignment="1">
      <alignment wrapText="1"/>
    </xf>
    <xf numFmtId="49" fontId="29" fillId="0" borderId="1" xfId="0" applyNumberFormat="1" applyFont="1" applyBorder="1" applyAlignment="1">
      <alignment horizontal="left" vertical="top" wrapText="1"/>
    </xf>
    <xf numFmtId="0" fontId="29" fillId="0" borderId="1" xfId="2" quotePrefix="1" applyFont="1" applyBorder="1" applyAlignment="1">
      <alignment horizontal="right"/>
    </xf>
    <xf numFmtId="0" fontId="36" fillId="0" borderId="1" xfId="0" applyFont="1" applyBorder="1" applyAlignment="1">
      <alignment horizontal="left" wrapText="1"/>
    </xf>
    <xf numFmtId="0" fontId="29" fillId="2" borderId="1" xfId="0" applyFont="1" applyFill="1" applyBorder="1" applyAlignment="1">
      <alignment horizontal="justify" vertical="top" wrapText="1"/>
    </xf>
    <xf numFmtId="4" fontId="29" fillId="0" borderId="1" xfId="0" applyNumberFormat="1" applyFont="1" applyBorder="1" applyAlignment="1">
      <alignment horizontal="right"/>
    </xf>
    <xf numFmtId="0" fontId="29" fillId="0" borderId="1" xfId="0" applyFont="1" applyBorder="1" applyAlignment="1">
      <alignment horizontal="left" vertical="center" wrapText="1"/>
    </xf>
    <xf numFmtId="0" fontId="29" fillId="2" borderId="1" xfId="0" applyFont="1" applyFill="1" applyBorder="1" applyAlignment="1">
      <alignment horizontal="center" vertical="top" wrapText="1"/>
    </xf>
    <xf numFmtId="4" fontId="29" fillId="0" borderId="1" xfId="0" applyNumberFormat="1" applyFont="1" applyBorder="1"/>
    <xf numFmtId="49" fontId="36" fillId="0" borderId="1" xfId="0" applyNumberFormat="1" applyFont="1" applyBorder="1" applyAlignment="1">
      <alignment wrapText="1"/>
    </xf>
    <xf numFmtId="0" fontId="29" fillId="0" borderId="1" xfId="0" applyFont="1" applyBorder="1" applyAlignment="1">
      <alignment horizontal="right"/>
    </xf>
    <xf numFmtId="49" fontId="38" fillId="0" borderId="1" xfId="0" applyNumberFormat="1" applyFont="1" applyBorder="1" applyAlignment="1">
      <alignment horizontal="left" wrapText="1"/>
    </xf>
    <xf numFmtId="0" fontId="39" fillId="0" borderId="0" xfId="2" applyFont="1"/>
    <xf numFmtId="4" fontId="29" fillId="2" borderId="1" xfId="0" applyNumberFormat="1" applyFont="1" applyFill="1" applyBorder="1" applyAlignment="1">
      <alignment horizontal="right" vertical="top" wrapText="1"/>
    </xf>
    <xf numFmtId="0" fontId="38" fillId="0" borderId="1" xfId="0" applyFont="1" applyBorder="1" applyAlignment="1">
      <alignment horizontal="left" wrapText="1"/>
    </xf>
    <xf numFmtId="4" fontId="29" fillId="3" borderId="1" xfId="2" applyNumberFormat="1" applyFont="1" applyFill="1" applyBorder="1" applyAlignment="1">
      <alignment horizontal="right"/>
    </xf>
    <xf numFmtId="4" fontId="29" fillId="2" borderId="1" xfId="0" applyNumberFormat="1" applyFont="1" applyFill="1" applyBorder="1" applyAlignment="1">
      <alignment horizontal="right" wrapText="1"/>
    </xf>
    <xf numFmtId="0" fontId="29" fillId="3" borderId="1" xfId="0" applyFont="1" applyFill="1" applyBorder="1" applyAlignment="1">
      <alignment horizontal="left" vertical="center" wrapText="1"/>
    </xf>
    <xf numFmtId="0" fontId="29" fillId="0" borderId="1" xfId="0" applyFont="1" applyBorder="1"/>
    <xf numFmtId="0" fontId="29" fillId="2" borderId="1" xfId="0" applyFont="1" applyFill="1" applyBorder="1" applyAlignment="1">
      <alignment horizontal="left" vertical="center" wrapText="1"/>
    </xf>
    <xf numFmtId="4" fontId="29" fillId="0" borderId="4" xfId="0" applyNumberFormat="1" applyFont="1" applyBorder="1" applyAlignment="1">
      <alignment horizontal="right"/>
    </xf>
    <xf numFmtId="0" fontId="36" fillId="2" borderId="1" xfId="0" applyFont="1" applyFill="1" applyBorder="1" applyAlignment="1">
      <alignment horizontal="justify" vertical="top" wrapText="1"/>
    </xf>
    <xf numFmtId="0" fontId="29" fillId="0" borderId="7" xfId="0" applyFont="1" applyBorder="1" applyAlignment="1">
      <alignment wrapText="1"/>
    </xf>
    <xf numFmtId="49" fontId="29" fillId="2" borderId="3" xfId="0" applyNumberFormat="1" applyFont="1" applyFill="1" applyBorder="1" applyAlignment="1">
      <alignment horizontal="right"/>
    </xf>
    <xf numFmtId="0" fontId="38" fillId="0" borderId="1" xfId="0" applyFont="1" applyBorder="1" applyAlignment="1">
      <alignment horizontal="left" vertical="center" wrapText="1"/>
    </xf>
    <xf numFmtId="0" fontId="36" fillId="0" borderId="1" xfId="2" applyFont="1" applyBorder="1" applyAlignment="1">
      <alignment horizontal="right"/>
    </xf>
    <xf numFmtId="0" fontId="36" fillId="3" borderId="1" xfId="0" applyFont="1" applyFill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49" fontId="29" fillId="2" borderId="3" xfId="0" applyNumberFormat="1" applyFont="1" applyFill="1" applyBorder="1" applyAlignment="1">
      <alignment horizontal="center"/>
    </xf>
    <xf numFmtId="4" fontId="29" fillId="3" borderId="1" xfId="0" applyNumberFormat="1" applyFont="1" applyFill="1" applyBorder="1" applyAlignment="1">
      <alignment horizontal="right"/>
    </xf>
    <xf numFmtId="49" fontId="29" fillId="0" borderId="1" xfId="0" applyNumberFormat="1" applyFont="1" applyBorder="1" applyAlignment="1">
      <alignment horizontal="right"/>
    </xf>
    <xf numFmtId="0" fontId="29" fillId="0" borderId="1" xfId="0" applyFont="1" applyBorder="1" applyAlignment="1">
      <alignment horizontal="left" wrapText="1"/>
    </xf>
    <xf numFmtId="0" fontId="29" fillId="2" borderId="1" xfId="0" applyFont="1" applyFill="1" applyBorder="1" applyAlignment="1">
      <alignment horizontal="right"/>
    </xf>
    <xf numFmtId="4" fontId="29" fillId="2" borderId="1" xfId="0" applyNumberFormat="1" applyFont="1" applyFill="1" applyBorder="1" applyAlignment="1">
      <alignment horizontal="right"/>
    </xf>
    <xf numFmtId="4" fontId="29" fillId="3" borderId="1" xfId="0" applyNumberFormat="1" applyFont="1" applyFill="1" applyBorder="1" applyAlignment="1">
      <alignment horizontal="right" wrapText="1"/>
    </xf>
    <xf numFmtId="49" fontId="29" fillId="2" borderId="3" xfId="0" applyNumberFormat="1" applyFont="1" applyFill="1" applyBorder="1" applyAlignment="1">
      <alignment horizontal="center" shrinkToFit="1"/>
    </xf>
    <xf numFmtId="4" fontId="29" fillId="0" borderId="1" xfId="0" applyNumberFormat="1" applyFont="1" applyBorder="1" applyAlignment="1">
      <alignment shrinkToFit="1"/>
    </xf>
    <xf numFmtId="49" fontId="29" fillId="2" borderId="4" xfId="0" applyNumberFormat="1" applyFont="1" applyFill="1" applyBorder="1" applyAlignment="1">
      <alignment horizontal="center"/>
    </xf>
    <xf numFmtId="0" fontId="38" fillId="0" borderId="0" xfId="0" applyFont="1" applyAlignment="1">
      <alignment wrapText="1"/>
    </xf>
    <xf numFmtId="2" fontId="29" fillId="0" borderId="0" xfId="0" applyNumberFormat="1" applyFont="1"/>
    <xf numFmtId="0" fontId="40" fillId="0" borderId="0" xfId="0" applyFont="1"/>
    <xf numFmtId="4" fontId="29" fillId="0" borderId="0" xfId="0" applyNumberFormat="1" applyFont="1" applyAlignment="1">
      <alignment horizontal="right"/>
    </xf>
    <xf numFmtId="0" fontId="29" fillId="0" borderId="0" xfId="0" applyFont="1" applyAlignment="1">
      <alignment horizontal="right" wrapText="1"/>
    </xf>
    <xf numFmtId="0" fontId="29" fillId="0" borderId="0" xfId="0" applyFont="1" applyAlignment="1">
      <alignment horizontal="left"/>
    </xf>
    <xf numFmtId="4" fontId="29" fillId="0" borderId="8" xfId="0" applyNumberFormat="1" applyFont="1" applyBorder="1" applyAlignment="1">
      <alignment horizontal="right"/>
    </xf>
    <xf numFmtId="0" fontId="40" fillId="0" borderId="0" xfId="0" applyFont="1" applyAlignment="1">
      <alignment wrapText="1"/>
    </xf>
    <xf numFmtId="2" fontId="41" fillId="0" borderId="0" xfId="0" applyNumberFormat="1" applyFont="1" applyAlignment="1">
      <alignment horizontal="right"/>
    </xf>
    <xf numFmtId="0" fontId="40" fillId="0" borderId="0" xfId="0" applyFont="1" applyAlignment="1">
      <alignment horizontal="right"/>
    </xf>
    <xf numFmtId="4" fontId="35" fillId="0" borderId="0" xfId="0" applyNumberFormat="1" applyFont="1"/>
    <xf numFmtId="0" fontId="23" fillId="0" borderId="1" xfId="0" applyFont="1" applyBorder="1" applyAlignment="1">
      <alignment horizontal="left"/>
    </xf>
    <xf numFmtId="49" fontId="0" fillId="0" borderId="0" xfId="0" applyNumberFormat="1"/>
    <xf numFmtId="49" fontId="1" fillId="0" borderId="0" xfId="0" applyNumberFormat="1" applyFont="1"/>
    <xf numFmtId="3" fontId="0" fillId="0" borderId="0" xfId="0" applyNumberFormat="1"/>
    <xf numFmtId="3" fontId="0" fillId="0" borderId="8" xfId="0" applyNumberFormat="1" applyBorder="1"/>
    <xf numFmtId="4" fontId="23" fillId="0" borderId="4" xfId="0" applyNumberFormat="1" applyFont="1" applyBorder="1" applyAlignment="1">
      <alignment horizontal="right"/>
    </xf>
    <xf numFmtId="0" fontId="34" fillId="0" borderId="1" xfId="2" applyFont="1" applyBorder="1" applyAlignment="1">
      <alignment wrapText="1"/>
    </xf>
    <xf numFmtId="2" fontId="29" fillId="0" borderId="8" xfId="0" applyNumberFormat="1" applyFont="1" applyBorder="1" applyAlignment="1">
      <alignment horizontal="right"/>
    </xf>
    <xf numFmtId="2" fontId="29" fillId="0" borderId="9" xfId="0" applyNumberFormat="1" applyFont="1" applyBorder="1" applyAlignment="1">
      <alignment horizontal="right"/>
    </xf>
    <xf numFmtId="4" fontId="29" fillId="0" borderId="0" xfId="2" applyNumberFormat="1" applyFont="1" applyAlignment="1">
      <alignment horizontal="right"/>
    </xf>
    <xf numFmtId="4" fontId="29" fillId="0" borderId="4" xfId="2" applyNumberFormat="1" applyFont="1" applyBorder="1" applyAlignment="1">
      <alignment horizontal="right"/>
    </xf>
    <xf numFmtId="4" fontId="23" fillId="2" borderId="1" xfId="0" applyNumberFormat="1" applyFont="1" applyFill="1" applyBorder="1" applyAlignment="1">
      <alignment horizontal="right" vertical="top" wrapText="1"/>
    </xf>
    <xf numFmtId="0" fontId="22" fillId="3" borderId="0" xfId="0" applyFont="1" applyFill="1" applyAlignment="1">
      <alignment horizontal="center" vertical="center"/>
    </xf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0" fillId="0" borderId="0" xfId="0" applyAlignment="1">
      <alignment wrapText="1"/>
    </xf>
    <xf numFmtId="0" fontId="23" fillId="0" borderId="0" xfId="0" applyFont="1" applyAlignment="1">
      <alignment wrapText="1"/>
    </xf>
    <xf numFmtId="0" fontId="23" fillId="0" borderId="0" xfId="0" applyFont="1"/>
    <xf numFmtId="0" fontId="1" fillId="0" borderId="0" xfId="0" applyFont="1"/>
    <xf numFmtId="0" fontId="29" fillId="0" borderId="0" xfId="0" applyFont="1" applyAlignment="1">
      <alignment wrapText="1"/>
    </xf>
    <xf numFmtId="0" fontId="29" fillId="0" borderId="0" xfId="0" applyFont="1"/>
    <xf numFmtId="0" fontId="18" fillId="0" borderId="0" xfId="0" applyFont="1" applyAlignment="1">
      <alignment wrapText="1"/>
    </xf>
    <xf numFmtId="0" fontId="4" fillId="0" borderId="0" xfId="0" applyFont="1"/>
    <xf numFmtId="0" fontId="0" fillId="0" borderId="0" xfId="0"/>
  </cellXfs>
  <cellStyles count="3">
    <cellStyle name="Normal" xfId="0" builtinId="0"/>
    <cellStyle name="Normal_mach03" xfId="1" xr:uid="{00000000-0005-0000-0000-000001000000}"/>
    <cellStyle name="Normal_Machete buget 99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9"/>
  <sheetViews>
    <sheetView topLeftCell="A144" zoomScaleNormal="100" workbookViewId="0">
      <selection activeCell="G202" sqref="G202"/>
    </sheetView>
  </sheetViews>
  <sheetFormatPr defaultColWidth="8.85546875" defaultRowHeight="4.5" customHeight="1" x14ac:dyDescent="0.2"/>
  <cols>
    <col min="1" max="1" width="38.28515625" style="32" customWidth="1"/>
    <col min="2" max="2" width="10.28515625" style="33" customWidth="1"/>
    <col min="3" max="3" width="10.85546875" style="39" customWidth="1"/>
    <col min="4" max="4" width="10" style="39" customWidth="1"/>
    <col min="5" max="5" width="10.42578125" style="111" customWidth="1"/>
    <col min="6" max="6" width="10.7109375" style="111" customWidth="1"/>
    <col min="7" max="16384" width="8.85546875" style="111"/>
  </cols>
  <sheetData>
    <row r="1" spans="1:6" ht="12.75" x14ac:dyDescent="0.2">
      <c r="A1" s="291" t="s">
        <v>896</v>
      </c>
      <c r="B1" s="292"/>
      <c r="C1" s="292"/>
      <c r="D1" s="292"/>
      <c r="F1" s="54" t="s">
        <v>947</v>
      </c>
    </row>
    <row r="2" spans="1:6" ht="4.5" customHeight="1" x14ac:dyDescent="0.2">
      <c r="A2" s="184"/>
      <c r="B2" s="54"/>
      <c r="C2" s="142"/>
      <c r="D2" s="142"/>
    </row>
    <row r="3" spans="1:6" ht="12.75" x14ac:dyDescent="0.2">
      <c r="A3" s="143"/>
      <c r="B3" s="143"/>
      <c r="C3" s="143"/>
      <c r="D3" s="142"/>
      <c r="F3" s="114" t="s">
        <v>714</v>
      </c>
    </row>
    <row r="4" spans="1:6" ht="43.9" customHeight="1" x14ac:dyDescent="0.2">
      <c r="A4" s="82" t="s">
        <v>0</v>
      </c>
      <c r="B4" s="121" t="s">
        <v>1</v>
      </c>
      <c r="C4" s="211" t="s">
        <v>897</v>
      </c>
      <c r="D4" s="211" t="s">
        <v>898</v>
      </c>
      <c r="E4" s="211" t="s">
        <v>899</v>
      </c>
      <c r="F4" s="211" t="s">
        <v>900</v>
      </c>
    </row>
    <row r="5" spans="1:6" ht="12.75" x14ac:dyDescent="0.2">
      <c r="A5" s="87" t="s">
        <v>2</v>
      </c>
      <c r="B5" s="186" t="s">
        <v>3</v>
      </c>
      <c r="C5" s="94">
        <f>C7+C83+C89+C143+C78+C130</f>
        <v>538270.27</v>
      </c>
      <c r="D5" s="94">
        <f>D7+D83+D89+D143+D78+D130</f>
        <v>403871.72</v>
      </c>
      <c r="E5" s="94">
        <f>E7+E83+E89+E143+E78+E130</f>
        <v>343876.70999999996</v>
      </c>
      <c r="F5" s="94">
        <f>F7+F83+F89+F143+F78+F130</f>
        <v>326497.92000000004</v>
      </c>
    </row>
    <row r="6" spans="1:6" ht="12.75" x14ac:dyDescent="0.2">
      <c r="A6" s="87" t="s">
        <v>4</v>
      </c>
      <c r="B6" s="187" t="s">
        <v>5</v>
      </c>
      <c r="C6" s="94">
        <f>C7-C32+C83</f>
        <v>212647.02000000008</v>
      </c>
      <c r="D6" s="94">
        <f>D7-D32+D83</f>
        <v>215917</v>
      </c>
      <c r="E6" s="94">
        <f>E7-E32+E83</f>
        <v>218667</v>
      </c>
      <c r="F6" s="94">
        <f>F7-F32+F83</f>
        <v>221128</v>
      </c>
    </row>
    <row r="7" spans="1:6" ht="12.75" x14ac:dyDescent="0.2">
      <c r="A7" s="87" t="s">
        <v>6</v>
      </c>
      <c r="B7" s="188" t="s">
        <v>7</v>
      </c>
      <c r="C7" s="94">
        <f>C8+C51</f>
        <v>295102.43000000005</v>
      </c>
      <c r="D7" s="94">
        <f>D8+D51</f>
        <v>300043.92</v>
      </c>
      <c r="E7" s="94">
        <f>E8+E51</f>
        <v>305293.8</v>
      </c>
      <c r="F7" s="94">
        <f>F8+F51</f>
        <v>310475.68</v>
      </c>
    </row>
    <row r="8" spans="1:6" ht="12.75" x14ac:dyDescent="0.2">
      <c r="A8" s="91" t="s">
        <v>8</v>
      </c>
      <c r="B8" s="188" t="s">
        <v>9</v>
      </c>
      <c r="C8" s="94">
        <f>C9+C20+C31+C48</f>
        <v>257121.50000000003</v>
      </c>
      <c r="D8" s="94">
        <f>D9+D20+D31+D48</f>
        <v>260837.91999999998</v>
      </c>
      <c r="E8" s="94">
        <f>E9+E20+E31+E48</f>
        <v>265146.8</v>
      </c>
      <c r="F8" s="94">
        <f>F9+F20+F31+F48</f>
        <v>269486.68</v>
      </c>
    </row>
    <row r="9" spans="1:6" ht="25.5" x14ac:dyDescent="0.2">
      <c r="A9" s="91" t="s">
        <v>10</v>
      </c>
      <c r="B9" s="188" t="s">
        <v>11</v>
      </c>
      <c r="C9" s="94">
        <f>C10+C15</f>
        <v>104481.89</v>
      </c>
      <c r="D9" s="94">
        <f>D10+D15</f>
        <v>104520</v>
      </c>
      <c r="E9" s="94">
        <f>E10+E15</f>
        <v>104595</v>
      </c>
      <c r="F9" s="94">
        <f>F10+F15</f>
        <v>104662</v>
      </c>
    </row>
    <row r="10" spans="1:6" ht="27" customHeight="1" x14ac:dyDescent="0.2">
      <c r="A10" s="189" t="s">
        <v>12</v>
      </c>
      <c r="B10" s="190" t="s">
        <v>13</v>
      </c>
      <c r="C10" s="94">
        <f>C11+C13</f>
        <v>2981.8900000000003</v>
      </c>
      <c r="D10" s="94">
        <f>D11+D13</f>
        <v>3076</v>
      </c>
      <c r="E10" s="94">
        <f>E11+E13</f>
        <v>3151</v>
      </c>
      <c r="F10" s="94">
        <f>F11+F13</f>
        <v>3218</v>
      </c>
    </row>
    <row r="11" spans="1:6" ht="12.75" x14ac:dyDescent="0.2">
      <c r="A11" s="91" t="s">
        <v>14</v>
      </c>
      <c r="B11" s="186" t="s">
        <v>15</v>
      </c>
      <c r="C11" s="94">
        <f>C12</f>
        <v>932.97</v>
      </c>
      <c r="D11" s="94">
        <f>D12</f>
        <v>962</v>
      </c>
      <c r="E11" s="94">
        <f>E12</f>
        <v>985</v>
      </c>
      <c r="F11" s="94">
        <f>F12</f>
        <v>1007</v>
      </c>
    </row>
    <row r="12" spans="1:6" ht="12.75" x14ac:dyDescent="0.2">
      <c r="A12" s="86" t="s">
        <v>16</v>
      </c>
      <c r="B12" s="186" t="s">
        <v>17</v>
      </c>
      <c r="C12" s="94">
        <v>932.97</v>
      </c>
      <c r="D12" s="94">
        <v>962</v>
      </c>
      <c r="E12" s="94">
        <v>985</v>
      </c>
      <c r="F12" s="94">
        <v>1007</v>
      </c>
    </row>
    <row r="13" spans="1:6" ht="12.75" x14ac:dyDescent="0.2">
      <c r="A13" s="91" t="s">
        <v>18</v>
      </c>
      <c r="B13" s="186" t="s">
        <v>19</v>
      </c>
      <c r="C13" s="94">
        <f>C14</f>
        <v>2048.92</v>
      </c>
      <c r="D13" s="94">
        <f>D14</f>
        <v>2114</v>
      </c>
      <c r="E13" s="94">
        <f>E14</f>
        <v>2166</v>
      </c>
      <c r="F13" s="94">
        <f>F14</f>
        <v>2211</v>
      </c>
    </row>
    <row r="14" spans="1:6" ht="38.25" x14ac:dyDescent="0.2">
      <c r="A14" s="191" t="s">
        <v>20</v>
      </c>
      <c r="B14" s="192" t="s">
        <v>21</v>
      </c>
      <c r="C14" s="94">
        <v>2048.92</v>
      </c>
      <c r="D14" s="94">
        <v>2114</v>
      </c>
      <c r="E14" s="94">
        <v>2166</v>
      </c>
      <c r="F14" s="94">
        <v>2211</v>
      </c>
    </row>
    <row r="15" spans="1:6" ht="28.5" customHeight="1" x14ac:dyDescent="0.2">
      <c r="A15" s="91" t="s">
        <v>22</v>
      </c>
      <c r="B15" s="190" t="s">
        <v>23</v>
      </c>
      <c r="C15" s="94">
        <f>C16</f>
        <v>101500</v>
      </c>
      <c r="D15" s="94">
        <f>D16</f>
        <v>101444</v>
      </c>
      <c r="E15" s="94">
        <f>E16</f>
        <v>101444</v>
      </c>
      <c r="F15" s="94">
        <f>F16</f>
        <v>101444</v>
      </c>
    </row>
    <row r="16" spans="1:6" ht="12.75" x14ac:dyDescent="0.2">
      <c r="A16" s="91" t="s">
        <v>24</v>
      </c>
      <c r="B16" s="186" t="s">
        <v>25</v>
      </c>
      <c r="C16" s="94">
        <f>C17+C19+C18</f>
        <v>101500</v>
      </c>
      <c r="D16" s="94">
        <f>D17+D19+D18</f>
        <v>101444</v>
      </c>
      <c r="E16" s="94">
        <f>E17+E19+E18</f>
        <v>101444</v>
      </c>
      <c r="F16" s="94">
        <f>F17+F19+F18</f>
        <v>101444</v>
      </c>
    </row>
    <row r="17" spans="1:11" ht="12.75" x14ac:dyDescent="0.2">
      <c r="A17" s="86" t="s">
        <v>26</v>
      </c>
      <c r="B17" s="186" t="s">
        <v>27</v>
      </c>
      <c r="C17" s="94">
        <v>98000</v>
      </c>
      <c r="D17" s="94">
        <v>100156</v>
      </c>
      <c r="E17" s="94">
        <v>100156</v>
      </c>
      <c r="F17" s="94">
        <v>100156</v>
      </c>
    </row>
    <row r="18" spans="1:11" ht="25.5" x14ac:dyDescent="0.2">
      <c r="A18" s="86" t="s">
        <v>745</v>
      </c>
      <c r="B18" s="186" t="s">
        <v>29</v>
      </c>
      <c r="C18" s="94">
        <v>0</v>
      </c>
      <c r="D18" s="94">
        <v>1288</v>
      </c>
      <c r="E18" s="94">
        <v>1288</v>
      </c>
      <c r="F18" s="94">
        <v>1288</v>
      </c>
      <c r="G18" s="180"/>
      <c r="H18" s="118"/>
      <c r="I18" s="118"/>
      <c r="J18" s="118"/>
      <c r="K18" s="118"/>
    </row>
    <row r="19" spans="1:11" ht="27" customHeight="1" x14ac:dyDescent="0.2">
      <c r="A19" s="86" t="s">
        <v>28</v>
      </c>
      <c r="B19" s="186" t="s">
        <v>744</v>
      </c>
      <c r="C19" s="94">
        <v>3500</v>
      </c>
      <c r="D19" s="94">
        <v>0</v>
      </c>
      <c r="E19" s="94">
        <v>0</v>
      </c>
      <c r="F19" s="94">
        <v>0</v>
      </c>
      <c r="G19" s="180"/>
      <c r="H19" s="115"/>
      <c r="I19" s="115"/>
      <c r="J19" s="115"/>
      <c r="K19" s="115"/>
    </row>
    <row r="20" spans="1:11" ht="12.75" x14ac:dyDescent="0.2">
      <c r="A20" s="91" t="s">
        <v>30</v>
      </c>
      <c r="B20" s="193" t="s">
        <v>31</v>
      </c>
      <c r="C20" s="94">
        <f>C21</f>
        <v>54073.139999999992</v>
      </c>
      <c r="D20" s="94">
        <f>D21</f>
        <v>55815</v>
      </c>
      <c r="E20" s="94">
        <f>E21</f>
        <v>57155</v>
      </c>
      <c r="F20" s="94">
        <f>F21</f>
        <v>58355</v>
      </c>
      <c r="G20" s="180"/>
      <c r="H20" s="115"/>
      <c r="I20" s="115"/>
      <c r="J20" s="115"/>
      <c r="K20" s="115"/>
    </row>
    <row r="21" spans="1:11" ht="12.75" x14ac:dyDescent="0.2">
      <c r="A21" s="91" t="s">
        <v>32</v>
      </c>
      <c r="B21" s="188" t="s">
        <v>33</v>
      </c>
      <c r="C21" s="94">
        <f>C22+C25+C29+C30</f>
        <v>54073.139999999992</v>
      </c>
      <c r="D21" s="94">
        <f>D22+D25+D29+D30</f>
        <v>55815</v>
      </c>
      <c r="E21" s="94">
        <f>E22+E25+E29+E30</f>
        <v>57155</v>
      </c>
      <c r="F21" s="94">
        <f>F22+F25+F29+F30</f>
        <v>58355</v>
      </c>
      <c r="G21" s="180"/>
      <c r="H21" s="115"/>
      <c r="I21" s="115"/>
      <c r="J21" s="115"/>
      <c r="K21" s="115"/>
    </row>
    <row r="22" spans="1:11" ht="12.75" x14ac:dyDescent="0.2">
      <c r="A22" s="99" t="s">
        <v>34</v>
      </c>
      <c r="B22" s="188" t="s">
        <v>35</v>
      </c>
      <c r="C22" s="94">
        <f>C23+C24</f>
        <v>40316.06</v>
      </c>
      <c r="D22" s="94">
        <f>D23+D24</f>
        <v>41615</v>
      </c>
      <c r="E22" s="94">
        <f>E23+E24</f>
        <v>42614</v>
      </c>
      <c r="F22" s="94">
        <f>F23+F24</f>
        <v>43508</v>
      </c>
    </row>
    <row r="23" spans="1:11" ht="12.75" x14ac:dyDescent="0.2">
      <c r="A23" s="132" t="s">
        <v>36</v>
      </c>
      <c r="B23" s="194" t="s">
        <v>37</v>
      </c>
      <c r="C23" s="144">
        <v>12909.98</v>
      </c>
      <c r="D23" s="144">
        <v>13326</v>
      </c>
      <c r="E23" s="144">
        <v>13646</v>
      </c>
      <c r="F23" s="144">
        <v>13932</v>
      </c>
    </row>
    <row r="24" spans="1:11" ht="25.5" x14ac:dyDescent="0.2">
      <c r="A24" s="195" t="s">
        <v>38</v>
      </c>
      <c r="B24" s="194" t="s">
        <v>39</v>
      </c>
      <c r="C24" s="144">
        <v>27406.080000000002</v>
      </c>
      <c r="D24" s="144">
        <v>28289</v>
      </c>
      <c r="E24" s="144">
        <v>28968</v>
      </c>
      <c r="F24" s="144">
        <v>29576</v>
      </c>
    </row>
    <row r="25" spans="1:11" ht="12.75" x14ac:dyDescent="0.2">
      <c r="A25" s="99" t="s">
        <v>40</v>
      </c>
      <c r="B25" s="194" t="s">
        <v>41</v>
      </c>
      <c r="C25" s="94">
        <f>C26+C27+C28</f>
        <v>12469.409999999998</v>
      </c>
      <c r="D25" s="94">
        <f>D26+D27+D28</f>
        <v>12871</v>
      </c>
      <c r="E25" s="94">
        <f>E26+E27+E28</f>
        <v>13180</v>
      </c>
      <c r="F25" s="94">
        <f>F26+F27+F28</f>
        <v>13457</v>
      </c>
    </row>
    <row r="26" spans="1:11" ht="12.75" x14ac:dyDescent="0.2">
      <c r="A26" s="132" t="s">
        <v>42</v>
      </c>
      <c r="B26" s="194" t="s">
        <v>43</v>
      </c>
      <c r="C26" s="144">
        <v>5077.58</v>
      </c>
      <c r="D26" s="144">
        <v>5241</v>
      </c>
      <c r="E26" s="144">
        <v>5367</v>
      </c>
      <c r="F26" s="144">
        <v>5480</v>
      </c>
    </row>
    <row r="27" spans="1:11" ht="25.5" x14ac:dyDescent="0.2">
      <c r="A27" s="132" t="s">
        <v>44</v>
      </c>
      <c r="B27" s="194" t="s">
        <v>45</v>
      </c>
      <c r="C27" s="144">
        <v>7313.2</v>
      </c>
      <c r="D27" s="144">
        <v>7549</v>
      </c>
      <c r="E27" s="144">
        <v>7730</v>
      </c>
      <c r="F27" s="144">
        <v>7892</v>
      </c>
    </row>
    <row r="28" spans="1:11" ht="12.75" x14ac:dyDescent="0.2">
      <c r="A28" s="132" t="s">
        <v>46</v>
      </c>
      <c r="B28" s="194" t="s">
        <v>47</v>
      </c>
      <c r="C28" s="144">
        <v>78.63</v>
      </c>
      <c r="D28" s="144">
        <v>81</v>
      </c>
      <c r="E28" s="144">
        <v>83</v>
      </c>
      <c r="F28" s="144">
        <v>85</v>
      </c>
    </row>
    <row r="29" spans="1:11" ht="25.5" customHeight="1" x14ac:dyDescent="0.2">
      <c r="A29" s="99" t="s">
        <v>48</v>
      </c>
      <c r="B29" s="188" t="s">
        <v>49</v>
      </c>
      <c r="C29" s="94">
        <v>1287.67</v>
      </c>
      <c r="D29" s="94">
        <v>1329</v>
      </c>
      <c r="E29" s="94">
        <v>1361</v>
      </c>
      <c r="F29" s="94">
        <v>1390</v>
      </c>
      <c r="G29" s="111" t="s">
        <v>763</v>
      </c>
    </row>
    <row r="30" spans="1:11" ht="12.75" x14ac:dyDescent="0.2">
      <c r="A30" s="99" t="s">
        <v>50</v>
      </c>
      <c r="B30" s="188" t="s">
        <v>51</v>
      </c>
      <c r="C30" s="94">
        <v>0</v>
      </c>
      <c r="D30" s="94">
        <v>0</v>
      </c>
      <c r="E30" s="94">
        <v>0</v>
      </c>
      <c r="F30" s="94">
        <v>0</v>
      </c>
    </row>
    <row r="31" spans="1:11" ht="28.15" customHeight="1" x14ac:dyDescent="0.2">
      <c r="A31" s="91" t="s">
        <v>52</v>
      </c>
      <c r="B31" s="193" t="s">
        <v>53</v>
      </c>
      <c r="C31" s="94">
        <f>C32+C38+C40+C42</f>
        <v>98564.060000000012</v>
      </c>
      <c r="D31" s="94">
        <f>D32+D38+D40+D42</f>
        <v>100500.92</v>
      </c>
      <c r="E31" s="94">
        <f>E32+E38+E40+E42</f>
        <v>103393.8</v>
      </c>
      <c r="F31" s="94">
        <f>F32+F38+F40+F42</f>
        <v>106466.68</v>
      </c>
    </row>
    <row r="32" spans="1:11" ht="12.75" x14ac:dyDescent="0.2">
      <c r="A32" s="105" t="s">
        <v>54</v>
      </c>
      <c r="B32" s="188" t="s">
        <v>55</v>
      </c>
      <c r="C32" s="94">
        <f>SUM(C33:C37)</f>
        <v>82701.05</v>
      </c>
      <c r="D32" s="94">
        <f>SUM(D33:D37)</f>
        <v>84126.92</v>
      </c>
      <c r="E32" s="94">
        <f>SUM(E33:E37)</f>
        <v>86626.8</v>
      </c>
      <c r="F32" s="94">
        <f>SUM(F33:F37)</f>
        <v>89347.68</v>
      </c>
    </row>
    <row r="33" spans="1:6" ht="51.75" customHeight="1" x14ac:dyDescent="0.2">
      <c r="A33" s="99" t="s">
        <v>56</v>
      </c>
      <c r="B33" s="188" t="s">
        <v>57</v>
      </c>
      <c r="C33" s="94">
        <v>78399.05</v>
      </c>
      <c r="D33" s="94">
        <v>80609.919999999998</v>
      </c>
      <c r="E33" s="94">
        <v>83096.800000000003</v>
      </c>
      <c r="F33" s="94">
        <v>85803.68</v>
      </c>
    </row>
    <row r="34" spans="1:6" ht="30" hidden="1" customHeight="1" x14ac:dyDescent="0.2">
      <c r="A34" s="99" t="s">
        <v>58</v>
      </c>
      <c r="B34" s="196" t="s">
        <v>59</v>
      </c>
      <c r="C34" s="197"/>
      <c r="D34" s="197"/>
      <c r="E34" s="197"/>
      <c r="F34" s="197"/>
    </row>
    <row r="35" spans="1:6" ht="39.75" hidden="1" customHeight="1" x14ac:dyDescent="0.2">
      <c r="A35" s="99" t="s">
        <v>60</v>
      </c>
      <c r="B35" s="196" t="s">
        <v>61</v>
      </c>
      <c r="C35" s="197"/>
      <c r="D35" s="197"/>
      <c r="E35" s="197"/>
      <c r="F35" s="197"/>
    </row>
    <row r="36" spans="1:6" ht="26.25" customHeight="1" x14ac:dyDescent="0.2">
      <c r="A36" s="99" t="s">
        <v>62</v>
      </c>
      <c r="B36" s="188" t="s">
        <v>63</v>
      </c>
      <c r="C36" s="94">
        <v>800</v>
      </c>
      <c r="D36" s="94">
        <v>0</v>
      </c>
      <c r="E36" s="94">
        <v>0</v>
      </c>
      <c r="F36" s="94">
        <v>0</v>
      </c>
    </row>
    <row r="37" spans="1:6" ht="26.25" customHeight="1" x14ac:dyDescent="0.2">
      <c r="A37" s="99" t="s">
        <v>373</v>
      </c>
      <c r="B37" s="188" t="s">
        <v>372</v>
      </c>
      <c r="C37" s="94">
        <v>3502</v>
      </c>
      <c r="D37" s="94">
        <v>3517</v>
      </c>
      <c r="E37" s="94">
        <v>3530</v>
      </c>
      <c r="F37" s="94">
        <v>3544</v>
      </c>
    </row>
    <row r="38" spans="1:6" ht="25.5" x14ac:dyDescent="0.2">
      <c r="A38" s="91" t="s">
        <v>64</v>
      </c>
      <c r="B38" s="186" t="s">
        <v>65</v>
      </c>
      <c r="C38" s="144">
        <f>C39</f>
        <v>168.24</v>
      </c>
      <c r="D38" s="144">
        <f>D39</f>
        <v>174</v>
      </c>
      <c r="E38" s="144">
        <f>E39</f>
        <v>178</v>
      </c>
      <c r="F38" s="144">
        <f>F39</f>
        <v>182</v>
      </c>
    </row>
    <row r="39" spans="1:6" ht="12.75" x14ac:dyDescent="0.2">
      <c r="A39" s="86" t="s">
        <v>66</v>
      </c>
      <c r="B39" s="198" t="s">
        <v>67</v>
      </c>
      <c r="C39" s="94">
        <v>168.24</v>
      </c>
      <c r="D39" s="94">
        <v>174</v>
      </c>
      <c r="E39" s="94">
        <v>178</v>
      </c>
      <c r="F39" s="94">
        <v>182</v>
      </c>
    </row>
    <row r="40" spans="1:6" ht="12.75" x14ac:dyDescent="0.2">
      <c r="A40" s="105" t="s">
        <v>68</v>
      </c>
      <c r="B40" s="186" t="s">
        <v>69</v>
      </c>
      <c r="C40" s="94">
        <f>C41</f>
        <v>46.25</v>
      </c>
      <c r="D40" s="94">
        <f>D41</f>
        <v>48</v>
      </c>
      <c r="E40" s="94">
        <f>E41</f>
        <v>49</v>
      </c>
      <c r="F40" s="94">
        <f>F41</f>
        <v>50</v>
      </c>
    </row>
    <row r="41" spans="1:6" ht="12.75" x14ac:dyDescent="0.2">
      <c r="A41" s="99" t="s">
        <v>70</v>
      </c>
      <c r="B41" s="186" t="s">
        <v>71</v>
      </c>
      <c r="C41" s="94">
        <v>46.25</v>
      </c>
      <c r="D41" s="94">
        <v>48</v>
      </c>
      <c r="E41" s="94">
        <v>49</v>
      </c>
      <c r="F41" s="94">
        <v>50</v>
      </c>
    </row>
    <row r="42" spans="1:6" ht="38.450000000000003" customHeight="1" x14ac:dyDescent="0.2">
      <c r="A42" s="87" t="s">
        <v>72</v>
      </c>
      <c r="B42" s="186" t="s">
        <v>73</v>
      </c>
      <c r="C42" s="144">
        <f>SUM(C43,C46:C47)</f>
        <v>15648.52</v>
      </c>
      <c r="D42" s="144">
        <f>SUM(D43,D46:D47)</f>
        <v>16152</v>
      </c>
      <c r="E42" s="144">
        <f>SUM(E43,E46:E47)</f>
        <v>16540</v>
      </c>
      <c r="F42" s="144">
        <f>SUM(F43,F46:F47)</f>
        <v>16887</v>
      </c>
    </row>
    <row r="43" spans="1:6" ht="12.75" x14ac:dyDescent="0.2">
      <c r="A43" s="99" t="s">
        <v>74</v>
      </c>
      <c r="B43" s="186" t="s">
        <v>75</v>
      </c>
      <c r="C43" s="144">
        <f>C44+C45</f>
        <v>12724.1</v>
      </c>
      <c r="D43" s="144">
        <f>D44+D45</f>
        <v>13134</v>
      </c>
      <c r="E43" s="144">
        <f>E44+E45</f>
        <v>13449</v>
      </c>
      <c r="F43" s="144">
        <f>F44+F45</f>
        <v>13731</v>
      </c>
    </row>
    <row r="44" spans="1:6" ht="25.5" x14ac:dyDescent="0.2">
      <c r="A44" s="132" t="s">
        <v>76</v>
      </c>
      <c r="B44" s="199" t="s">
        <v>77</v>
      </c>
      <c r="C44" s="144">
        <v>10043.11</v>
      </c>
      <c r="D44" s="144">
        <v>10367</v>
      </c>
      <c r="E44" s="144">
        <v>10615</v>
      </c>
      <c r="F44" s="144">
        <v>10838</v>
      </c>
    </row>
    <row r="45" spans="1:6" ht="25.5" x14ac:dyDescent="0.2">
      <c r="A45" s="195" t="s">
        <v>78</v>
      </c>
      <c r="B45" s="192" t="s">
        <v>79</v>
      </c>
      <c r="C45" s="144">
        <v>2680.99</v>
      </c>
      <c r="D45" s="144">
        <v>2767</v>
      </c>
      <c r="E45" s="144">
        <v>2834</v>
      </c>
      <c r="F45" s="144">
        <v>2893</v>
      </c>
    </row>
    <row r="46" spans="1:6" ht="26.25" customHeight="1" x14ac:dyDescent="0.2">
      <c r="A46" s="99" t="s">
        <v>80</v>
      </c>
      <c r="B46" s="186" t="s">
        <v>81</v>
      </c>
      <c r="C46" s="94">
        <v>2109.41</v>
      </c>
      <c r="D46" s="94">
        <v>2177</v>
      </c>
      <c r="E46" s="94">
        <v>2230</v>
      </c>
      <c r="F46" s="94">
        <v>2276</v>
      </c>
    </row>
    <row r="47" spans="1:6" ht="42" customHeight="1" x14ac:dyDescent="0.2">
      <c r="A47" s="99" t="s">
        <v>82</v>
      </c>
      <c r="B47" s="186" t="s">
        <v>83</v>
      </c>
      <c r="C47" s="94">
        <v>815.01</v>
      </c>
      <c r="D47" s="94">
        <v>841</v>
      </c>
      <c r="E47" s="94">
        <v>861</v>
      </c>
      <c r="F47" s="94">
        <v>880</v>
      </c>
    </row>
    <row r="48" spans="1:6" ht="12.75" x14ac:dyDescent="0.2">
      <c r="A48" s="105" t="s">
        <v>84</v>
      </c>
      <c r="B48" s="193" t="s">
        <v>85</v>
      </c>
      <c r="C48" s="94">
        <f t="shared" ref="C48:F49" si="0">C49</f>
        <v>2.41</v>
      </c>
      <c r="D48" s="94">
        <f t="shared" si="0"/>
        <v>2</v>
      </c>
      <c r="E48" s="94">
        <f t="shared" si="0"/>
        <v>3</v>
      </c>
      <c r="F48" s="94">
        <f t="shared" si="0"/>
        <v>3</v>
      </c>
    </row>
    <row r="49" spans="1:7" ht="12.75" x14ac:dyDescent="0.2">
      <c r="A49" s="105" t="s">
        <v>86</v>
      </c>
      <c r="B49" s="186" t="s">
        <v>87</v>
      </c>
      <c r="C49" s="94">
        <f t="shared" si="0"/>
        <v>2.41</v>
      </c>
      <c r="D49" s="94">
        <f t="shared" si="0"/>
        <v>2</v>
      </c>
      <c r="E49" s="94">
        <f t="shared" si="0"/>
        <v>3</v>
      </c>
      <c r="F49" s="94">
        <f t="shared" si="0"/>
        <v>3</v>
      </c>
    </row>
    <row r="50" spans="1:7" ht="12.75" x14ac:dyDescent="0.2">
      <c r="A50" s="99" t="s">
        <v>88</v>
      </c>
      <c r="B50" s="186" t="s">
        <v>89</v>
      </c>
      <c r="C50" s="94">
        <v>2.41</v>
      </c>
      <c r="D50" s="94">
        <v>2</v>
      </c>
      <c r="E50" s="94">
        <v>3</v>
      </c>
      <c r="F50" s="94">
        <v>3</v>
      </c>
    </row>
    <row r="51" spans="1:7" ht="12.75" x14ac:dyDescent="0.2">
      <c r="A51" s="91" t="s">
        <v>90</v>
      </c>
      <c r="B51" s="193" t="s">
        <v>91</v>
      </c>
      <c r="C51" s="94">
        <f>C52+C58</f>
        <v>37980.929999999993</v>
      </c>
      <c r="D51" s="94">
        <f>D52+D58</f>
        <v>39206</v>
      </c>
      <c r="E51" s="94">
        <f>E52+E58</f>
        <v>40147</v>
      </c>
      <c r="F51" s="94">
        <f>F52+F58</f>
        <v>40989</v>
      </c>
    </row>
    <row r="52" spans="1:7" ht="12.75" x14ac:dyDescent="0.2">
      <c r="A52" s="91" t="s">
        <v>92</v>
      </c>
      <c r="B52" s="193" t="s">
        <v>93</v>
      </c>
      <c r="C52" s="94">
        <f>C53</f>
        <v>5017.92</v>
      </c>
      <c r="D52" s="94">
        <f>D53</f>
        <v>5181</v>
      </c>
      <c r="E52" s="94">
        <f>E53</f>
        <v>5304</v>
      </c>
      <c r="F52" s="94">
        <f>F53</f>
        <v>5415</v>
      </c>
    </row>
    <row r="53" spans="1:7" ht="12.75" x14ac:dyDescent="0.2">
      <c r="A53" s="91" t="s">
        <v>94</v>
      </c>
      <c r="B53" s="186" t="s">
        <v>95</v>
      </c>
      <c r="C53" s="94">
        <f>SUM(C54:C57)</f>
        <v>5017.92</v>
      </c>
      <c r="D53" s="94">
        <f>SUM(D54:D57)</f>
        <v>5181</v>
      </c>
      <c r="E53" s="94">
        <f>SUM(E54:E57)</f>
        <v>5304</v>
      </c>
      <c r="F53" s="94">
        <f>SUM(F54:F57)</f>
        <v>5415</v>
      </c>
    </row>
    <row r="54" spans="1:7" ht="25.5" x14ac:dyDescent="0.2">
      <c r="A54" s="99" t="s">
        <v>96</v>
      </c>
      <c r="B54" s="186" t="s">
        <v>97</v>
      </c>
      <c r="C54" s="94"/>
      <c r="D54" s="94"/>
      <c r="E54" s="94"/>
      <c r="F54" s="94"/>
    </row>
    <row r="55" spans="1:7" ht="12.75" x14ac:dyDescent="0.2">
      <c r="A55" s="99" t="s">
        <v>98</v>
      </c>
      <c r="B55" s="186" t="s">
        <v>99</v>
      </c>
      <c r="C55" s="94">
        <v>4782.2</v>
      </c>
      <c r="D55" s="94">
        <v>4937</v>
      </c>
      <c r="E55" s="94">
        <v>5055</v>
      </c>
      <c r="F55" s="94">
        <v>5161</v>
      </c>
    </row>
    <row r="56" spans="1:7" ht="12.75" x14ac:dyDescent="0.2">
      <c r="A56" s="86" t="s">
        <v>100</v>
      </c>
      <c r="B56" s="186" t="s">
        <v>101</v>
      </c>
      <c r="C56" s="94">
        <v>232.05</v>
      </c>
      <c r="D56" s="94">
        <v>240</v>
      </c>
      <c r="E56" s="94">
        <v>245</v>
      </c>
      <c r="F56" s="94">
        <v>250</v>
      </c>
    </row>
    <row r="57" spans="1:7" ht="12.75" x14ac:dyDescent="0.2">
      <c r="A57" s="86" t="s">
        <v>102</v>
      </c>
      <c r="B57" s="186" t="s">
        <v>103</v>
      </c>
      <c r="C57" s="94">
        <v>3.67</v>
      </c>
      <c r="D57" s="94">
        <v>4</v>
      </c>
      <c r="E57" s="94">
        <v>4</v>
      </c>
      <c r="F57" s="94">
        <v>4</v>
      </c>
    </row>
    <row r="58" spans="1:7" ht="12.75" x14ac:dyDescent="0.2">
      <c r="A58" s="91" t="s">
        <v>104</v>
      </c>
      <c r="B58" s="193" t="s">
        <v>105</v>
      </c>
      <c r="C58" s="94">
        <f>C59+C65+C68+C73</f>
        <v>32963.009999999995</v>
      </c>
      <c r="D58" s="94">
        <f>D59+D65+D68+D73</f>
        <v>34025</v>
      </c>
      <c r="E58" s="94">
        <f>E59+E65+E68+E73</f>
        <v>34843</v>
      </c>
      <c r="F58" s="94">
        <f>F59+F65+F68+F73</f>
        <v>35574</v>
      </c>
    </row>
    <row r="59" spans="1:7" ht="25.5" x14ac:dyDescent="0.2">
      <c r="A59" s="91" t="s">
        <v>106</v>
      </c>
      <c r="B59" s="187" t="s">
        <v>107</v>
      </c>
      <c r="C59" s="94">
        <f>SUM(C60:C64)</f>
        <v>2684.8999999999996</v>
      </c>
      <c r="D59" s="94">
        <f>SUM(D60:D64)</f>
        <v>2771</v>
      </c>
      <c r="E59" s="94">
        <f>SUM(E60:E64)</f>
        <v>2838</v>
      </c>
      <c r="F59" s="94">
        <f>SUM(F60:F64)</f>
        <v>2897</v>
      </c>
    </row>
    <row r="60" spans="1:7" ht="12.75" x14ac:dyDescent="0.2">
      <c r="A60" s="99" t="s">
        <v>108</v>
      </c>
      <c r="B60" s="187" t="s">
        <v>109</v>
      </c>
      <c r="C60" s="94">
        <v>871.3</v>
      </c>
      <c r="D60" s="94">
        <v>899</v>
      </c>
      <c r="E60" s="94">
        <v>921</v>
      </c>
      <c r="F60" s="94">
        <v>940</v>
      </c>
    </row>
    <row r="61" spans="1:7" ht="25.5" x14ac:dyDescent="0.2">
      <c r="A61" s="99" t="s">
        <v>352</v>
      </c>
      <c r="B61" s="187" t="s">
        <v>351</v>
      </c>
      <c r="C61" s="94">
        <v>719.9</v>
      </c>
      <c r="D61" s="94">
        <v>743</v>
      </c>
      <c r="E61" s="94">
        <v>761</v>
      </c>
      <c r="F61" s="94">
        <v>777</v>
      </c>
    </row>
    <row r="62" spans="1:7" ht="25.5" x14ac:dyDescent="0.2">
      <c r="A62" s="99" t="s">
        <v>110</v>
      </c>
      <c r="B62" s="187" t="s">
        <v>111</v>
      </c>
      <c r="C62" s="94">
        <v>0</v>
      </c>
      <c r="D62" s="94">
        <v>0</v>
      </c>
      <c r="E62" s="94">
        <v>0</v>
      </c>
      <c r="F62" s="94">
        <v>0</v>
      </c>
      <c r="G62" s="111" t="s">
        <v>763</v>
      </c>
    </row>
    <row r="63" spans="1:7" s="185" customFormat="1" ht="25.5" x14ac:dyDescent="0.2">
      <c r="A63" s="99" t="s">
        <v>112</v>
      </c>
      <c r="B63" s="200" t="s">
        <v>113</v>
      </c>
      <c r="C63" s="197">
        <v>514.73</v>
      </c>
      <c r="D63" s="197">
        <v>531</v>
      </c>
      <c r="E63" s="197">
        <v>544</v>
      </c>
      <c r="F63" s="197">
        <v>555</v>
      </c>
    </row>
    <row r="64" spans="1:7" s="185" customFormat="1" ht="25.5" x14ac:dyDescent="0.2">
      <c r="A64" s="99" t="s">
        <v>347</v>
      </c>
      <c r="B64" s="200" t="s">
        <v>342</v>
      </c>
      <c r="C64" s="197">
        <v>578.97</v>
      </c>
      <c r="D64" s="197">
        <v>598</v>
      </c>
      <c r="E64" s="197">
        <v>612</v>
      </c>
      <c r="F64" s="197">
        <v>625</v>
      </c>
    </row>
    <row r="65" spans="1:6" ht="25.5" x14ac:dyDescent="0.2">
      <c r="A65" s="105" t="s">
        <v>114</v>
      </c>
      <c r="B65" s="187" t="s">
        <v>115</v>
      </c>
      <c r="C65" s="94">
        <f>C66+C67</f>
        <v>0</v>
      </c>
      <c r="D65" s="94">
        <f>D66+D67</f>
        <v>0</v>
      </c>
      <c r="E65" s="94">
        <f>E66+E67</f>
        <v>0</v>
      </c>
      <c r="F65" s="94">
        <f>F66+F67</f>
        <v>0</v>
      </c>
    </row>
    <row r="66" spans="1:6" ht="12.75" x14ac:dyDescent="0.2">
      <c r="A66" s="99" t="s">
        <v>116</v>
      </c>
      <c r="B66" s="187" t="s">
        <v>117</v>
      </c>
      <c r="C66" s="94">
        <v>0</v>
      </c>
      <c r="D66" s="94">
        <v>0</v>
      </c>
      <c r="E66" s="94">
        <v>0</v>
      </c>
      <c r="F66" s="94">
        <v>0</v>
      </c>
    </row>
    <row r="67" spans="1:6" ht="25.5" x14ac:dyDescent="0.2">
      <c r="A67" s="99" t="s">
        <v>118</v>
      </c>
      <c r="B67" s="187" t="s">
        <v>119</v>
      </c>
      <c r="C67" s="94">
        <v>0</v>
      </c>
      <c r="D67" s="94">
        <v>0</v>
      </c>
      <c r="E67" s="94">
        <v>0</v>
      </c>
      <c r="F67" s="94">
        <v>0</v>
      </c>
    </row>
    <row r="68" spans="1:6" ht="12.75" x14ac:dyDescent="0.2">
      <c r="A68" s="105" t="s">
        <v>120</v>
      </c>
      <c r="B68" s="187" t="s">
        <v>121</v>
      </c>
      <c r="C68" s="94">
        <f>SUM(C69:C72)</f>
        <v>5876.2</v>
      </c>
      <c r="D68" s="94">
        <f>SUM(D69:D72)</f>
        <v>6066</v>
      </c>
      <c r="E68" s="94">
        <f>SUM(E69:E72)</f>
        <v>6212</v>
      </c>
      <c r="F68" s="94">
        <f>SUM(F69:F72)</f>
        <v>6342</v>
      </c>
    </row>
    <row r="69" spans="1:6" ht="24.75" customHeight="1" x14ac:dyDescent="0.2">
      <c r="A69" s="99" t="s">
        <v>122</v>
      </c>
      <c r="B69" s="187" t="s">
        <v>123</v>
      </c>
      <c r="C69" s="94">
        <v>5874.08</v>
      </c>
      <c r="D69" s="94">
        <v>6063</v>
      </c>
      <c r="E69" s="94">
        <v>6209</v>
      </c>
      <c r="F69" s="94">
        <v>6339</v>
      </c>
    </row>
    <row r="70" spans="1:6" ht="25.5" x14ac:dyDescent="0.2">
      <c r="A70" s="99" t="s">
        <v>124</v>
      </c>
      <c r="B70" s="187" t="s">
        <v>125</v>
      </c>
      <c r="C70" s="94">
        <v>1.54</v>
      </c>
      <c r="D70" s="94">
        <v>2</v>
      </c>
      <c r="E70" s="94">
        <v>2</v>
      </c>
      <c r="F70" s="94">
        <v>2</v>
      </c>
    </row>
    <row r="71" spans="1:6" ht="38.25" x14ac:dyDescent="0.2">
      <c r="A71" s="99" t="s">
        <v>126</v>
      </c>
      <c r="B71" s="201" t="s">
        <v>127</v>
      </c>
      <c r="C71" s="94">
        <v>0</v>
      </c>
      <c r="D71" s="94">
        <v>0</v>
      </c>
      <c r="E71" s="94">
        <v>0</v>
      </c>
      <c r="F71" s="94">
        <v>0</v>
      </c>
    </row>
    <row r="72" spans="1:6" ht="12.75" x14ac:dyDescent="0.2">
      <c r="A72" s="99" t="s">
        <v>128</v>
      </c>
      <c r="B72" s="187" t="s">
        <v>619</v>
      </c>
      <c r="C72" s="94">
        <v>0.57999999999999996</v>
      </c>
      <c r="D72" s="94">
        <v>1</v>
      </c>
      <c r="E72" s="94">
        <v>1</v>
      </c>
      <c r="F72" s="94">
        <v>1</v>
      </c>
    </row>
    <row r="73" spans="1:6" ht="12.75" x14ac:dyDescent="0.2">
      <c r="A73" s="105" t="s">
        <v>129</v>
      </c>
      <c r="B73" s="187" t="s">
        <v>130</v>
      </c>
      <c r="C73" s="94">
        <f>SUM(C74:C77)</f>
        <v>24401.91</v>
      </c>
      <c r="D73" s="94">
        <f>SUM(D74:D77)</f>
        <v>25188</v>
      </c>
      <c r="E73" s="94">
        <f>SUM(E74:E77)</f>
        <v>25793</v>
      </c>
      <c r="F73" s="94">
        <f>SUM(F74:F77)</f>
        <v>26335</v>
      </c>
    </row>
    <row r="74" spans="1:6" ht="25.5" x14ac:dyDescent="0.2">
      <c r="A74" s="99" t="s">
        <v>906</v>
      </c>
      <c r="B74" s="187" t="s">
        <v>132</v>
      </c>
      <c r="C74" s="94">
        <v>0</v>
      </c>
      <c r="D74" s="94">
        <v>0</v>
      </c>
      <c r="E74" s="94">
        <v>0</v>
      </c>
      <c r="F74" s="94">
        <v>0</v>
      </c>
    </row>
    <row r="75" spans="1:6" ht="12.75" x14ac:dyDescent="0.2">
      <c r="A75" s="99" t="s">
        <v>736</v>
      </c>
      <c r="B75" s="187" t="s">
        <v>735</v>
      </c>
      <c r="C75" s="94">
        <v>19768.13</v>
      </c>
      <c r="D75" s="94">
        <v>20405</v>
      </c>
      <c r="E75" s="94">
        <v>20895</v>
      </c>
      <c r="F75" s="94">
        <v>21334</v>
      </c>
    </row>
    <row r="76" spans="1:6" ht="12.75" x14ac:dyDescent="0.2">
      <c r="A76" s="99" t="s">
        <v>374</v>
      </c>
      <c r="B76" s="187" t="s">
        <v>727</v>
      </c>
      <c r="C76" s="94">
        <v>0</v>
      </c>
      <c r="D76" s="94">
        <v>0</v>
      </c>
      <c r="E76" s="94">
        <v>0</v>
      </c>
      <c r="F76" s="94">
        <v>0</v>
      </c>
    </row>
    <row r="77" spans="1:6" ht="12.75" x14ac:dyDescent="0.2">
      <c r="A77" s="99" t="s">
        <v>348</v>
      </c>
      <c r="B77" s="187" t="s">
        <v>134</v>
      </c>
      <c r="C77" s="94">
        <v>4633.78</v>
      </c>
      <c r="D77" s="94">
        <v>4783</v>
      </c>
      <c r="E77" s="94">
        <v>4898</v>
      </c>
      <c r="F77" s="94">
        <v>5001</v>
      </c>
    </row>
    <row r="78" spans="1:6" ht="27.6" customHeight="1" x14ac:dyDescent="0.2">
      <c r="A78" s="105" t="s">
        <v>135</v>
      </c>
      <c r="B78" s="187" t="s">
        <v>136</v>
      </c>
      <c r="C78" s="94">
        <f>C79+C80+C82+C81</f>
        <v>65</v>
      </c>
      <c r="D78" s="94">
        <f>D79+D80+D82+D81</f>
        <v>0</v>
      </c>
      <c r="E78" s="94">
        <f>E79+E80+E82+E81</f>
        <v>0</v>
      </c>
      <c r="F78" s="94">
        <f>F79+F80+F82+F81</f>
        <v>0</v>
      </c>
    </row>
    <row r="79" spans="1:6" ht="12.75" x14ac:dyDescent="0.2">
      <c r="A79" s="99" t="s">
        <v>137</v>
      </c>
      <c r="B79" s="187" t="s">
        <v>138</v>
      </c>
      <c r="C79" s="94">
        <v>65</v>
      </c>
      <c r="D79" s="94">
        <v>0</v>
      </c>
      <c r="E79" s="94">
        <v>0</v>
      </c>
      <c r="F79" s="94">
        <v>0</v>
      </c>
    </row>
    <row r="80" spans="1:6" ht="38.25" x14ac:dyDescent="0.2">
      <c r="A80" s="105" t="s">
        <v>283</v>
      </c>
      <c r="B80" s="99" t="s">
        <v>284</v>
      </c>
      <c r="C80" s="94">
        <v>-36571.129999999997</v>
      </c>
      <c r="D80" s="94">
        <v>-11188.69</v>
      </c>
      <c r="E80" s="94">
        <v>-2421.0500000000002</v>
      </c>
      <c r="F80" s="94">
        <v>-1119.4000000000001</v>
      </c>
    </row>
    <row r="81" spans="1:10" ht="16.899999999999999" customHeight="1" x14ac:dyDescent="0.2">
      <c r="A81" s="105" t="s">
        <v>286</v>
      </c>
      <c r="B81" s="187" t="s">
        <v>285</v>
      </c>
      <c r="C81" s="94">
        <v>36571.129999999997</v>
      </c>
      <c r="D81" s="94">
        <v>11188.69</v>
      </c>
      <c r="E81" s="94">
        <v>2421.0500000000002</v>
      </c>
      <c r="F81" s="94">
        <v>1119.4000000000001</v>
      </c>
    </row>
    <row r="82" spans="1:10" ht="12.75" x14ac:dyDescent="0.2">
      <c r="A82" s="105" t="s">
        <v>574</v>
      </c>
      <c r="B82" s="187" t="s">
        <v>573</v>
      </c>
      <c r="C82" s="94">
        <v>0</v>
      </c>
      <c r="D82" s="94">
        <v>0</v>
      </c>
      <c r="E82" s="94">
        <v>0</v>
      </c>
      <c r="F82" s="94">
        <v>0</v>
      </c>
    </row>
    <row r="83" spans="1:10" ht="12.75" x14ac:dyDescent="0.2">
      <c r="A83" s="105" t="s">
        <v>139</v>
      </c>
      <c r="B83" s="187" t="s">
        <v>140</v>
      </c>
      <c r="C83" s="94">
        <f>C84</f>
        <v>245.64</v>
      </c>
      <c r="D83" s="94">
        <f>D84</f>
        <v>0</v>
      </c>
      <c r="E83" s="94">
        <f>E84</f>
        <v>0</v>
      </c>
      <c r="F83" s="94">
        <f>F84</f>
        <v>0</v>
      </c>
      <c r="G83" s="116"/>
      <c r="H83" s="117"/>
      <c r="I83" s="117"/>
      <c r="J83" s="118"/>
    </row>
    <row r="84" spans="1:10" ht="12.75" x14ac:dyDescent="0.2">
      <c r="A84" s="105" t="s">
        <v>141</v>
      </c>
      <c r="B84" s="187" t="s">
        <v>142</v>
      </c>
      <c r="C84" s="94">
        <f>SUM(C85:C88)</f>
        <v>245.64</v>
      </c>
      <c r="D84" s="94">
        <f>SUM(D85:D88)</f>
        <v>0</v>
      </c>
      <c r="E84" s="94">
        <f>SUM(E85:E88)</f>
        <v>0</v>
      </c>
      <c r="F84" s="94">
        <f>SUM(F85:F88)</f>
        <v>0</v>
      </c>
      <c r="G84" s="116"/>
      <c r="H84" s="117"/>
      <c r="I84" s="117"/>
      <c r="J84" s="118"/>
    </row>
    <row r="85" spans="1:10" ht="25.5" x14ac:dyDescent="0.2">
      <c r="A85" s="99" t="s">
        <v>143</v>
      </c>
      <c r="B85" s="187" t="s">
        <v>144</v>
      </c>
      <c r="C85" s="94">
        <v>3.53</v>
      </c>
      <c r="D85" s="94">
        <v>0</v>
      </c>
      <c r="E85" s="94">
        <v>0</v>
      </c>
      <c r="F85" s="94">
        <v>0</v>
      </c>
      <c r="G85" s="116"/>
      <c r="H85" s="117"/>
      <c r="I85" s="117"/>
      <c r="J85" s="118"/>
    </row>
    <row r="86" spans="1:10" ht="25.5" x14ac:dyDescent="0.2">
      <c r="A86" s="99" t="s">
        <v>829</v>
      </c>
      <c r="B86" s="187" t="s">
        <v>145</v>
      </c>
      <c r="C86" s="94">
        <v>72.61</v>
      </c>
      <c r="D86" s="94">
        <v>0</v>
      </c>
      <c r="E86" s="94">
        <v>0</v>
      </c>
      <c r="F86" s="94">
        <v>0</v>
      </c>
      <c r="G86" s="116"/>
      <c r="H86" s="118"/>
      <c r="I86" s="118"/>
      <c r="J86" s="118"/>
    </row>
    <row r="87" spans="1:10" ht="12.75" x14ac:dyDescent="0.2">
      <c r="A87" s="99" t="s">
        <v>146</v>
      </c>
      <c r="B87" s="187" t="s">
        <v>147</v>
      </c>
      <c r="C87" s="94">
        <v>0</v>
      </c>
      <c r="D87" s="94">
        <v>0</v>
      </c>
      <c r="E87" s="94">
        <v>0</v>
      </c>
      <c r="F87" s="94">
        <v>0</v>
      </c>
      <c r="G87" s="119" t="s">
        <v>763</v>
      </c>
      <c r="H87" s="118"/>
      <c r="I87" s="118"/>
      <c r="J87" s="118"/>
    </row>
    <row r="88" spans="1:10" ht="25.5" x14ac:dyDescent="0.2">
      <c r="A88" s="99" t="s">
        <v>148</v>
      </c>
      <c r="B88" s="187" t="s">
        <v>149</v>
      </c>
      <c r="C88" s="94">
        <v>169.5</v>
      </c>
      <c r="D88" s="94">
        <v>0</v>
      </c>
      <c r="E88" s="94">
        <v>0</v>
      </c>
      <c r="F88" s="94">
        <v>0</v>
      </c>
      <c r="G88" s="116"/>
      <c r="H88" s="118"/>
      <c r="I88" s="118"/>
      <c r="J88" s="118"/>
    </row>
    <row r="89" spans="1:10" ht="12.75" x14ac:dyDescent="0.2">
      <c r="A89" s="91" t="s">
        <v>150</v>
      </c>
      <c r="B89" s="187" t="s">
        <v>151</v>
      </c>
      <c r="C89" s="94">
        <f>C90</f>
        <v>135026.83000000002</v>
      </c>
      <c r="D89" s="94">
        <f>D90</f>
        <v>30842.28</v>
      </c>
      <c r="E89" s="94">
        <f>E90</f>
        <v>18287.03</v>
      </c>
      <c r="F89" s="94">
        <f>F90</f>
        <v>14232.9</v>
      </c>
      <c r="G89" s="116"/>
      <c r="H89" s="118"/>
      <c r="I89" s="118"/>
      <c r="J89" s="118"/>
    </row>
    <row r="90" spans="1:10" ht="25.5" x14ac:dyDescent="0.2">
      <c r="A90" s="91" t="s">
        <v>152</v>
      </c>
      <c r="B90" s="187" t="s">
        <v>153</v>
      </c>
      <c r="C90" s="94">
        <f>C91+C116</f>
        <v>135026.83000000002</v>
      </c>
      <c r="D90" s="94">
        <f>D91+D116</f>
        <v>30842.28</v>
      </c>
      <c r="E90" s="94">
        <f>E91+E116</f>
        <v>18287.03</v>
      </c>
      <c r="F90" s="94">
        <f>F91+F116</f>
        <v>14232.9</v>
      </c>
      <c r="G90" s="116"/>
      <c r="H90" s="118"/>
      <c r="I90" s="118"/>
      <c r="J90" s="118"/>
    </row>
    <row r="91" spans="1:10" ht="12.75" x14ac:dyDescent="0.2">
      <c r="A91" s="91" t="s">
        <v>154</v>
      </c>
      <c r="B91" s="187" t="s">
        <v>155</v>
      </c>
      <c r="C91" s="94">
        <f>C92+C109</f>
        <v>103092.46</v>
      </c>
      <c r="D91" s="94">
        <f>D92+D109</f>
        <v>30842.28</v>
      </c>
      <c r="E91" s="94">
        <f>E92+E109</f>
        <v>18287.03</v>
      </c>
      <c r="F91" s="94">
        <f>F92+F109</f>
        <v>14232.9</v>
      </c>
      <c r="G91" s="116"/>
      <c r="H91" s="118"/>
      <c r="I91" s="118"/>
      <c r="J91" s="118"/>
    </row>
    <row r="92" spans="1:10" ht="12.75" x14ac:dyDescent="0.2">
      <c r="A92" s="91" t="s">
        <v>293</v>
      </c>
      <c r="B92" s="187" t="s">
        <v>732</v>
      </c>
      <c r="C92" s="94">
        <f>C93+C94+C95+C96+C97+C98+C103+C107</f>
        <v>90052.46</v>
      </c>
      <c r="D92" s="94">
        <f>D93+D94+D95+D96+D97+D98+D103+D107</f>
        <v>17802.28</v>
      </c>
      <c r="E92" s="94">
        <f>E93+E94+E95+E96+E97+E98+E103+E107</f>
        <v>5247.03</v>
      </c>
      <c r="F92" s="94">
        <f>F93+F94+F95+F96+F97+F98+F103+F107</f>
        <v>1192.9000000000001</v>
      </c>
      <c r="G92" s="116"/>
      <c r="H92" s="118"/>
      <c r="I92" s="118"/>
      <c r="J92" s="118"/>
    </row>
    <row r="93" spans="1:10" ht="25.5" x14ac:dyDescent="0.2">
      <c r="A93" s="99" t="s">
        <v>298</v>
      </c>
      <c r="B93" s="187" t="s">
        <v>297</v>
      </c>
      <c r="C93" s="94">
        <v>0</v>
      </c>
      <c r="D93" s="94">
        <v>0</v>
      </c>
      <c r="E93" s="94">
        <v>0</v>
      </c>
      <c r="F93" s="94">
        <v>0</v>
      </c>
    </row>
    <row r="94" spans="1:10" ht="38.25" x14ac:dyDescent="0.2">
      <c r="A94" s="99" t="s">
        <v>290</v>
      </c>
      <c r="B94" s="187" t="s">
        <v>291</v>
      </c>
      <c r="C94" s="94">
        <v>0</v>
      </c>
      <c r="D94" s="94">
        <v>0</v>
      </c>
      <c r="E94" s="94">
        <v>0</v>
      </c>
      <c r="F94" s="94">
        <v>0</v>
      </c>
    </row>
    <row r="95" spans="1:10" ht="25.5" x14ac:dyDescent="0.2">
      <c r="A95" s="99" t="s">
        <v>345</v>
      </c>
      <c r="B95" s="187" t="s">
        <v>346</v>
      </c>
      <c r="C95" s="94">
        <v>0</v>
      </c>
      <c r="D95" s="94">
        <v>0</v>
      </c>
      <c r="E95" s="94">
        <v>0</v>
      </c>
      <c r="F95" s="94">
        <v>0</v>
      </c>
    </row>
    <row r="96" spans="1:10" ht="25.5" x14ac:dyDescent="0.2">
      <c r="A96" s="99" t="s">
        <v>470</v>
      </c>
      <c r="B96" s="187" t="s">
        <v>469</v>
      </c>
      <c r="C96" s="94">
        <v>0</v>
      </c>
      <c r="D96" s="94">
        <v>0</v>
      </c>
      <c r="E96" s="94">
        <v>0</v>
      </c>
      <c r="F96" s="94">
        <v>0</v>
      </c>
    </row>
    <row r="97" spans="1:6" ht="38.25" x14ac:dyDescent="0.2">
      <c r="A97" s="99" t="s">
        <v>290</v>
      </c>
      <c r="B97" s="187" t="s">
        <v>491</v>
      </c>
      <c r="C97" s="94">
        <v>0</v>
      </c>
      <c r="D97" s="94">
        <v>0</v>
      </c>
      <c r="E97" s="94">
        <v>0</v>
      </c>
      <c r="F97" s="94">
        <v>0</v>
      </c>
    </row>
    <row r="98" spans="1:6" ht="25.5" x14ac:dyDescent="0.2">
      <c r="A98" s="99" t="s">
        <v>758</v>
      </c>
      <c r="B98" s="187" t="s">
        <v>759</v>
      </c>
      <c r="C98" s="94">
        <f>C99+C100+C101+C102</f>
        <v>19568.350000000002</v>
      </c>
      <c r="D98" s="94">
        <f>D99+D100+D101+D102</f>
        <v>0</v>
      </c>
      <c r="E98" s="94">
        <f>E99+E100+E101+E102</f>
        <v>0</v>
      </c>
      <c r="F98" s="94">
        <f>F99+F100+F101+F102</f>
        <v>0</v>
      </c>
    </row>
    <row r="99" spans="1:6" ht="12.75" x14ac:dyDescent="0.2">
      <c r="A99" s="99" t="s">
        <v>751</v>
      </c>
      <c r="B99" s="187" t="s">
        <v>760</v>
      </c>
      <c r="C99" s="94">
        <v>12477.55</v>
      </c>
      <c r="D99" s="94">
        <v>0</v>
      </c>
      <c r="E99" s="94">
        <v>0</v>
      </c>
      <c r="F99" s="94">
        <v>0</v>
      </c>
    </row>
    <row r="100" spans="1:6" ht="12.75" x14ac:dyDescent="0.2">
      <c r="A100" s="99" t="s">
        <v>784</v>
      </c>
      <c r="B100" s="187" t="s">
        <v>786</v>
      </c>
      <c r="C100" s="94">
        <v>4677.6000000000004</v>
      </c>
      <c r="D100" s="94">
        <v>0</v>
      </c>
      <c r="E100" s="94">
        <v>0</v>
      </c>
      <c r="F100" s="94">
        <v>0</v>
      </c>
    </row>
    <row r="101" spans="1:6" ht="12.75" x14ac:dyDescent="0.2">
      <c r="A101" s="99" t="s">
        <v>754</v>
      </c>
      <c r="B101" s="187" t="s">
        <v>761</v>
      </c>
      <c r="C101" s="94">
        <v>2413.1999999999998</v>
      </c>
      <c r="D101" s="94">
        <v>0</v>
      </c>
      <c r="E101" s="94">
        <v>0</v>
      </c>
      <c r="F101" s="94">
        <v>0</v>
      </c>
    </row>
    <row r="102" spans="1:6" ht="25.5" x14ac:dyDescent="0.2">
      <c r="A102" s="99" t="s">
        <v>859</v>
      </c>
      <c r="B102" s="187" t="s">
        <v>858</v>
      </c>
      <c r="C102" s="94">
        <v>0</v>
      </c>
      <c r="D102" s="94">
        <v>0</v>
      </c>
      <c r="E102" s="94">
        <v>0</v>
      </c>
      <c r="F102" s="94">
        <v>0</v>
      </c>
    </row>
    <row r="103" spans="1:6" ht="25.5" x14ac:dyDescent="0.2">
      <c r="A103" s="99" t="s">
        <v>787</v>
      </c>
      <c r="B103" s="187" t="s">
        <v>788</v>
      </c>
      <c r="C103" s="94">
        <f>C104+C105+C106</f>
        <v>54505.279999999999</v>
      </c>
      <c r="D103" s="94">
        <f>D104+D105+D106</f>
        <v>0</v>
      </c>
      <c r="E103" s="94">
        <f>E104+E105+E106</f>
        <v>0</v>
      </c>
      <c r="F103" s="94">
        <f>F104+F105+F106</f>
        <v>0</v>
      </c>
    </row>
    <row r="104" spans="1:6" ht="12.75" x14ac:dyDescent="0.2">
      <c r="A104" s="99" t="s">
        <v>789</v>
      </c>
      <c r="B104" s="187" t="s">
        <v>790</v>
      </c>
      <c r="C104" s="94">
        <v>45892.38</v>
      </c>
      <c r="D104" s="94">
        <v>0</v>
      </c>
      <c r="E104" s="94">
        <v>0</v>
      </c>
      <c r="F104" s="94">
        <v>0</v>
      </c>
    </row>
    <row r="105" spans="1:6" ht="12.75" x14ac:dyDescent="0.2">
      <c r="A105" s="99" t="s">
        <v>784</v>
      </c>
      <c r="B105" s="187" t="s">
        <v>791</v>
      </c>
      <c r="C105" s="94">
        <v>0</v>
      </c>
      <c r="D105" s="94">
        <v>0</v>
      </c>
      <c r="E105" s="94">
        <v>0</v>
      </c>
      <c r="F105" s="94">
        <v>0</v>
      </c>
    </row>
    <row r="106" spans="1:6" ht="12.75" x14ac:dyDescent="0.2">
      <c r="A106" s="99" t="s">
        <v>754</v>
      </c>
      <c r="B106" s="187" t="s">
        <v>792</v>
      </c>
      <c r="C106" s="94">
        <v>8612.9</v>
      </c>
      <c r="D106" s="94">
        <v>0</v>
      </c>
      <c r="E106" s="94">
        <v>0</v>
      </c>
      <c r="F106" s="94">
        <v>0</v>
      </c>
    </row>
    <row r="107" spans="1:6" ht="51" x14ac:dyDescent="0.2">
      <c r="A107" s="99" t="s">
        <v>802</v>
      </c>
      <c r="B107" s="187" t="s">
        <v>800</v>
      </c>
      <c r="C107" s="94">
        <f>C108</f>
        <v>15978.83</v>
      </c>
      <c r="D107" s="94">
        <f>D108</f>
        <v>17802.28</v>
      </c>
      <c r="E107" s="94">
        <f>E108</f>
        <v>5247.03</v>
      </c>
      <c r="F107" s="94">
        <f>F108</f>
        <v>1192.9000000000001</v>
      </c>
    </row>
    <row r="108" spans="1:6" ht="51" x14ac:dyDescent="0.2">
      <c r="A108" s="99" t="s">
        <v>803</v>
      </c>
      <c r="B108" s="187" t="s">
        <v>801</v>
      </c>
      <c r="C108" s="94">
        <v>15978.83</v>
      </c>
      <c r="D108" s="94">
        <v>17802.28</v>
      </c>
      <c r="E108" s="94">
        <v>5247.03</v>
      </c>
      <c r="F108" s="94">
        <v>1192.9000000000001</v>
      </c>
    </row>
    <row r="109" spans="1:6" ht="12.75" x14ac:dyDescent="0.2">
      <c r="A109" s="91" t="s">
        <v>156</v>
      </c>
      <c r="B109" s="202" t="s">
        <v>157</v>
      </c>
      <c r="C109" s="203">
        <f>SUM(C110:C115)</f>
        <v>13040</v>
      </c>
      <c r="D109" s="203">
        <f>SUM(D110:D115)</f>
        <v>13040</v>
      </c>
      <c r="E109" s="203">
        <f>SUM(E110:E115)</f>
        <v>13040</v>
      </c>
      <c r="F109" s="203">
        <f>SUM(F110:F115)</f>
        <v>13040</v>
      </c>
    </row>
    <row r="110" spans="1:6" ht="12.75" x14ac:dyDescent="0.2">
      <c r="A110" s="86" t="s">
        <v>632</v>
      </c>
      <c r="B110" s="187" t="s">
        <v>631</v>
      </c>
      <c r="C110" s="94">
        <v>0</v>
      </c>
      <c r="D110" s="94">
        <v>0</v>
      </c>
      <c r="E110" s="94">
        <v>0</v>
      </c>
      <c r="F110" s="94">
        <v>0</v>
      </c>
    </row>
    <row r="111" spans="1:6" ht="25.5" x14ac:dyDescent="0.2">
      <c r="A111" s="86" t="s">
        <v>158</v>
      </c>
      <c r="B111" s="187" t="s">
        <v>159</v>
      </c>
      <c r="C111" s="94">
        <v>0</v>
      </c>
      <c r="D111" s="94">
        <v>0</v>
      </c>
      <c r="E111" s="94">
        <v>0</v>
      </c>
      <c r="F111" s="94">
        <v>0</v>
      </c>
    </row>
    <row r="112" spans="1:6" ht="12.75" x14ac:dyDescent="0.2">
      <c r="A112" s="86" t="s">
        <v>160</v>
      </c>
      <c r="B112" s="204" t="s">
        <v>161</v>
      </c>
      <c r="C112" s="94">
        <v>500</v>
      </c>
      <c r="D112" s="94">
        <v>500</v>
      </c>
      <c r="E112" s="94">
        <v>500</v>
      </c>
      <c r="F112" s="94">
        <v>500</v>
      </c>
    </row>
    <row r="113" spans="1:7" ht="25.5" x14ac:dyDescent="0.2">
      <c r="A113" s="86" t="s">
        <v>414</v>
      </c>
      <c r="B113" s="204" t="s">
        <v>415</v>
      </c>
      <c r="C113" s="94">
        <v>540</v>
      </c>
      <c r="D113" s="94">
        <v>540</v>
      </c>
      <c r="E113" s="94">
        <v>540</v>
      </c>
      <c r="F113" s="94">
        <v>540</v>
      </c>
    </row>
    <row r="114" spans="1:7" ht="38.25" x14ac:dyDescent="0.2">
      <c r="A114" s="99" t="s">
        <v>772</v>
      </c>
      <c r="B114" s="204" t="s">
        <v>773</v>
      </c>
      <c r="C114" s="94">
        <v>12000</v>
      </c>
      <c r="D114" s="94">
        <v>12000</v>
      </c>
      <c r="E114" s="94">
        <v>12000</v>
      </c>
      <c r="F114" s="94">
        <v>12000</v>
      </c>
      <c r="G114" s="137"/>
    </row>
    <row r="115" spans="1:7" ht="25.5" x14ac:dyDescent="0.2">
      <c r="A115" s="86" t="s">
        <v>739</v>
      </c>
      <c r="B115" s="204" t="s">
        <v>740</v>
      </c>
      <c r="C115" s="94">
        <v>0</v>
      </c>
      <c r="D115" s="94">
        <v>0</v>
      </c>
      <c r="E115" s="94">
        <v>0</v>
      </c>
      <c r="F115" s="94">
        <v>0</v>
      </c>
    </row>
    <row r="116" spans="1:7" ht="12.75" x14ac:dyDescent="0.2">
      <c r="A116" s="91" t="s">
        <v>370</v>
      </c>
      <c r="B116" s="187" t="s">
        <v>728</v>
      </c>
      <c r="C116" s="94">
        <f>C117+C118+C119+C120+C122+C126+C121</f>
        <v>31934.37</v>
      </c>
      <c r="D116" s="94">
        <f>D117+D118+D119+D120+D122+D126+D121</f>
        <v>0</v>
      </c>
      <c r="E116" s="94">
        <f>E117+E118+E119+E120+E122+E126+E121</f>
        <v>0</v>
      </c>
      <c r="F116" s="94">
        <f>F117+F118+F119+F120+F122+F126+F121</f>
        <v>0</v>
      </c>
    </row>
    <row r="117" spans="1:7" ht="38.25" x14ac:dyDescent="0.2">
      <c r="A117" s="86" t="s">
        <v>774</v>
      </c>
      <c r="B117" s="187" t="s">
        <v>776</v>
      </c>
      <c r="C117" s="94">
        <v>0</v>
      </c>
      <c r="D117" s="94">
        <v>0</v>
      </c>
      <c r="E117" s="94">
        <v>0</v>
      </c>
      <c r="F117" s="94">
        <v>0</v>
      </c>
    </row>
    <row r="118" spans="1:7" ht="25.5" x14ac:dyDescent="0.2">
      <c r="A118" s="86" t="s">
        <v>775</v>
      </c>
      <c r="B118" s="187" t="s">
        <v>777</v>
      </c>
      <c r="C118" s="94">
        <v>0</v>
      </c>
      <c r="D118" s="94">
        <v>0</v>
      </c>
      <c r="E118" s="94">
        <v>0</v>
      </c>
      <c r="F118" s="94">
        <v>0</v>
      </c>
    </row>
    <row r="119" spans="1:7" ht="25.5" x14ac:dyDescent="0.2">
      <c r="A119" s="99" t="s">
        <v>371</v>
      </c>
      <c r="B119" s="187" t="s">
        <v>729</v>
      </c>
      <c r="C119" s="94">
        <v>0</v>
      </c>
      <c r="D119" s="94">
        <v>0</v>
      </c>
      <c r="E119" s="94">
        <v>0</v>
      </c>
      <c r="F119" s="94">
        <v>0</v>
      </c>
    </row>
    <row r="120" spans="1:7" ht="25.5" x14ac:dyDescent="0.2">
      <c r="A120" s="99" t="s">
        <v>628</v>
      </c>
      <c r="B120" s="187" t="s">
        <v>730</v>
      </c>
      <c r="C120" s="94">
        <v>0</v>
      </c>
      <c r="D120" s="94">
        <v>0</v>
      </c>
      <c r="E120" s="94">
        <v>0</v>
      </c>
      <c r="F120" s="94">
        <v>0</v>
      </c>
    </row>
    <row r="121" spans="1:7" ht="25.5" x14ac:dyDescent="0.2">
      <c r="A121" s="99" t="s">
        <v>857</v>
      </c>
      <c r="B121" s="187" t="s">
        <v>839</v>
      </c>
      <c r="C121" s="94">
        <v>25128</v>
      </c>
      <c r="D121" s="94">
        <v>0</v>
      </c>
      <c r="E121" s="94">
        <v>0</v>
      </c>
      <c r="F121" s="94">
        <v>0</v>
      </c>
    </row>
    <row r="122" spans="1:7" ht="25.5" x14ac:dyDescent="0.2">
      <c r="A122" s="99" t="s">
        <v>818</v>
      </c>
      <c r="B122" s="187" t="s">
        <v>819</v>
      </c>
      <c r="C122" s="94">
        <f>C123+C124+C125</f>
        <v>0</v>
      </c>
      <c r="D122" s="94">
        <f>D123+D124+D125</f>
        <v>0</v>
      </c>
      <c r="E122" s="94">
        <f>E123+E124+E125</f>
        <v>0</v>
      </c>
      <c r="F122" s="94">
        <f>F123+F124+F125</f>
        <v>0</v>
      </c>
    </row>
    <row r="123" spans="1:7" ht="12.75" x14ac:dyDescent="0.2">
      <c r="A123" s="99" t="s">
        <v>820</v>
      </c>
      <c r="B123" s="187" t="s">
        <v>821</v>
      </c>
      <c r="C123" s="94">
        <v>0</v>
      </c>
      <c r="D123" s="94">
        <v>0</v>
      </c>
      <c r="E123" s="94">
        <v>0</v>
      </c>
      <c r="F123" s="94">
        <v>0</v>
      </c>
    </row>
    <row r="124" spans="1:7" ht="12.75" x14ac:dyDescent="0.2">
      <c r="A124" s="99" t="s">
        <v>784</v>
      </c>
      <c r="B124" s="187" t="s">
        <v>822</v>
      </c>
      <c r="C124" s="94">
        <v>0</v>
      </c>
      <c r="D124" s="94">
        <v>0</v>
      </c>
      <c r="E124" s="94">
        <v>0</v>
      </c>
      <c r="F124" s="94">
        <v>0</v>
      </c>
    </row>
    <row r="125" spans="1:7" ht="12.75" x14ac:dyDescent="0.2">
      <c r="A125" s="99" t="s">
        <v>754</v>
      </c>
      <c r="B125" s="187" t="s">
        <v>823</v>
      </c>
      <c r="C125" s="94">
        <v>0</v>
      </c>
      <c r="D125" s="94">
        <v>0</v>
      </c>
      <c r="E125" s="94">
        <v>0</v>
      </c>
      <c r="F125" s="94">
        <v>0</v>
      </c>
    </row>
    <row r="126" spans="1:7" ht="25.5" x14ac:dyDescent="0.2">
      <c r="A126" s="99" t="s">
        <v>828</v>
      </c>
      <c r="B126" s="187" t="s">
        <v>824</v>
      </c>
      <c r="C126" s="94">
        <f>C127+C128+C129</f>
        <v>6806.37</v>
      </c>
      <c r="D126" s="94">
        <f>D127+D128+D129</f>
        <v>0</v>
      </c>
      <c r="E126" s="94">
        <f>E127+E128+E129</f>
        <v>0</v>
      </c>
      <c r="F126" s="94">
        <f>F127+F128+F129</f>
        <v>0</v>
      </c>
    </row>
    <row r="127" spans="1:7" ht="12.75" x14ac:dyDescent="0.2">
      <c r="A127" s="99" t="s">
        <v>751</v>
      </c>
      <c r="B127" s="187" t="s">
        <v>825</v>
      </c>
      <c r="C127" s="94">
        <v>5719.65</v>
      </c>
      <c r="D127" s="94">
        <v>0</v>
      </c>
      <c r="E127" s="94">
        <v>0</v>
      </c>
      <c r="F127" s="94">
        <v>0</v>
      </c>
    </row>
    <row r="128" spans="1:7" ht="12.75" x14ac:dyDescent="0.2">
      <c r="A128" s="99" t="s">
        <v>784</v>
      </c>
      <c r="B128" s="187" t="s">
        <v>826</v>
      </c>
      <c r="C128" s="94">
        <v>0</v>
      </c>
      <c r="D128" s="94">
        <v>0</v>
      </c>
      <c r="E128" s="94">
        <v>0</v>
      </c>
      <c r="F128" s="94">
        <v>0</v>
      </c>
    </row>
    <row r="129" spans="1:6" ht="12.75" x14ac:dyDescent="0.2">
      <c r="A129" s="99" t="s">
        <v>754</v>
      </c>
      <c r="B129" s="187" t="s">
        <v>827</v>
      </c>
      <c r="C129" s="94">
        <v>1086.72</v>
      </c>
      <c r="D129" s="94">
        <v>0</v>
      </c>
      <c r="E129" s="94">
        <v>0</v>
      </c>
      <c r="F129" s="94">
        <v>0</v>
      </c>
    </row>
    <row r="130" spans="1:6" ht="38.25" x14ac:dyDescent="0.2">
      <c r="A130" s="105" t="s">
        <v>598</v>
      </c>
      <c r="B130" s="205" t="s">
        <v>731</v>
      </c>
      <c r="C130" s="206">
        <f>C131+C135+C139</f>
        <v>100257.31999999999</v>
      </c>
      <c r="D130" s="206">
        <f>D131+D135+D139</f>
        <v>72985.52</v>
      </c>
      <c r="E130" s="206">
        <f>E131+E135+E139</f>
        <v>20295.88</v>
      </c>
      <c r="F130" s="206">
        <f>F131+F135+F139</f>
        <v>1789.34</v>
      </c>
    </row>
    <row r="131" spans="1:6" ht="38.25" x14ac:dyDescent="0.2">
      <c r="A131" s="99" t="s">
        <v>486</v>
      </c>
      <c r="B131" s="187" t="s">
        <v>594</v>
      </c>
      <c r="C131" s="94">
        <f>SUM(C132:C134)</f>
        <v>0</v>
      </c>
      <c r="D131" s="94">
        <f>SUM(D132:D134)</f>
        <v>0</v>
      </c>
      <c r="E131" s="94">
        <f>SUM(E132:E134)</f>
        <v>0</v>
      </c>
      <c r="F131" s="94">
        <f>SUM(F132:F134)</f>
        <v>0</v>
      </c>
    </row>
    <row r="132" spans="1:6" ht="25.5" x14ac:dyDescent="0.2">
      <c r="A132" s="99" t="s">
        <v>287</v>
      </c>
      <c r="B132" s="187" t="s">
        <v>595</v>
      </c>
      <c r="C132" s="94">
        <v>0</v>
      </c>
      <c r="D132" s="94">
        <v>0</v>
      </c>
      <c r="E132" s="94">
        <v>0</v>
      </c>
      <c r="F132" s="94">
        <v>0</v>
      </c>
    </row>
    <row r="133" spans="1:6" ht="25.5" x14ac:dyDescent="0.2">
      <c r="A133" s="99" t="s">
        <v>288</v>
      </c>
      <c r="B133" s="187" t="s">
        <v>596</v>
      </c>
      <c r="C133" s="94">
        <v>0</v>
      </c>
      <c r="D133" s="94">
        <v>0</v>
      </c>
      <c r="E133" s="94">
        <v>0</v>
      </c>
      <c r="F133" s="94">
        <v>0</v>
      </c>
    </row>
    <row r="134" spans="1:6" ht="12.75" x14ac:dyDescent="0.2">
      <c r="A134" s="99" t="s">
        <v>289</v>
      </c>
      <c r="B134" s="187" t="s">
        <v>597</v>
      </c>
      <c r="C134" s="94">
        <v>0</v>
      </c>
      <c r="D134" s="94">
        <v>0</v>
      </c>
      <c r="E134" s="94">
        <v>0</v>
      </c>
      <c r="F134" s="94">
        <v>0</v>
      </c>
    </row>
    <row r="135" spans="1:6" ht="25.5" x14ac:dyDescent="0.2">
      <c r="A135" s="99" t="s">
        <v>804</v>
      </c>
      <c r="B135" s="187" t="s">
        <v>799</v>
      </c>
      <c r="C135" s="94">
        <f>C136+C137+C138</f>
        <v>97668.2</v>
      </c>
      <c r="D135" s="94">
        <f>D136+D137+D138</f>
        <v>71786.740000000005</v>
      </c>
      <c r="E135" s="94">
        <f>E136+E137+E138</f>
        <v>20295.88</v>
      </c>
      <c r="F135" s="94">
        <f>F136+F137+F138</f>
        <v>1789.34</v>
      </c>
    </row>
    <row r="136" spans="1:6" ht="25.5" x14ac:dyDescent="0.2">
      <c r="A136" s="99" t="s">
        <v>287</v>
      </c>
      <c r="B136" s="187" t="s">
        <v>796</v>
      </c>
      <c r="C136" s="94">
        <v>97668.2</v>
      </c>
      <c r="D136" s="94">
        <v>71786.740000000005</v>
      </c>
      <c r="E136" s="94">
        <v>20295.88</v>
      </c>
      <c r="F136" s="94">
        <v>1789.34</v>
      </c>
    </row>
    <row r="137" spans="1:6" ht="25.5" x14ac:dyDescent="0.2">
      <c r="A137" s="99" t="s">
        <v>288</v>
      </c>
      <c r="B137" s="187" t="s">
        <v>797</v>
      </c>
      <c r="C137" s="94">
        <v>0</v>
      </c>
      <c r="D137" s="94">
        <v>0</v>
      </c>
      <c r="E137" s="94">
        <v>0</v>
      </c>
      <c r="F137" s="94">
        <v>0</v>
      </c>
    </row>
    <row r="138" spans="1:6" ht="12.75" x14ac:dyDescent="0.2">
      <c r="A138" s="99" t="s">
        <v>289</v>
      </c>
      <c r="B138" s="187" t="s">
        <v>798</v>
      </c>
      <c r="C138" s="94">
        <v>0</v>
      </c>
      <c r="D138" s="94">
        <v>0</v>
      </c>
      <c r="E138" s="94">
        <v>0</v>
      </c>
      <c r="F138" s="94">
        <v>0</v>
      </c>
    </row>
    <row r="139" spans="1:6" ht="25.5" x14ac:dyDescent="0.2">
      <c r="A139" s="99" t="s">
        <v>888</v>
      </c>
      <c r="B139" s="187" t="s">
        <v>845</v>
      </c>
      <c r="C139" s="94">
        <f>SUM(C140:C142)</f>
        <v>2589.1200000000003</v>
      </c>
      <c r="D139" s="94">
        <f>SUM(D140:D142)</f>
        <v>1198.78</v>
      </c>
      <c r="E139" s="94">
        <f>SUM(E140:E142)</f>
        <v>0</v>
      </c>
      <c r="F139" s="94">
        <f>SUM(F140:F142)</f>
        <v>0</v>
      </c>
    </row>
    <row r="140" spans="1:6" ht="25.5" x14ac:dyDescent="0.2">
      <c r="A140" s="99" t="s">
        <v>287</v>
      </c>
      <c r="B140" s="187" t="s">
        <v>846</v>
      </c>
      <c r="C140" s="94">
        <v>240.09</v>
      </c>
      <c r="D140" s="94">
        <v>1198.78</v>
      </c>
      <c r="E140" s="94">
        <v>0</v>
      </c>
      <c r="F140" s="94">
        <v>0</v>
      </c>
    </row>
    <row r="141" spans="1:6" ht="25.5" x14ac:dyDescent="0.2">
      <c r="A141" s="99" t="s">
        <v>288</v>
      </c>
      <c r="B141" s="187" t="s">
        <v>847</v>
      </c>
      <c r="C141" s="94">
        <v>0</v>
      </c>
      <c r="D141" s="94">
        <v>0</v>
      </c>
      <c r="E141" s="94">
        <v>0</v>
      </c>
      <c r="F141" s="94">
        <v>0</v>
      </c>
    </row>
    <row r="142" spans="1:6" ht="12.75" x14ac:dyDescent="0.2">
      <c r="A142" s="99" t="s">
        <v>289</v>
      </c>
      <c r="B142" s="187" t="s">
        <v>848</v>
      </c>
      <c r="C142" s="94">
        <v>2349.0300000000002</v>
      </c>
      <c r="D142" s="94">
        <v>0</v>
      </c>
      <c r="E142" s="94">
        <v>0</v>
      </c>
      <c r="F142" s="94">
        <v>0</v>
      </c>
    </row>
    <row r="143" spans="1:6" ht="38.25" x14ac:dyDescent="0.2">
      <c r="A143" s="105" t="s">
        <v>409</v>
      </c>
      <c r="B143" s="205" t="s">
        <v>5</v>
      </c>
      <c r="C143" s="206">
        <f>C144+C148+C152</f>
        <v>7573.05</v>
      </c>
      <c r="D143" s="206">
        <f>D144+D148+D152</f>
        <v>0</v>
      </c>
      <c r="E143" s="206">
        <f>E144+E148+E152</f>
        <v>0</v>
      </c>
      <c r="F143" s="206">
        <f>F144+F148+F152</f>
        <v>0</v>
      </c>
    </row>
    <row r="144" spans="1:6" ht="38.25" x14ac:dyDescent="0.2">
      <c r="A144" s="99" t="s">
        <v>486</v>
      </c>
      <c r="B144" s="187" t="s">
        <v>410</v>
      </c>
      <c r="C144" s="94">
        <f>SUM(C145:C147)</f>
        <v>7573.05</v>
      </c>
      <c r="D144" s="94">
        <f>SUM(D145:D147)</f>
        <v>0</v>
      </c>
      <c r="E144" s="94">
        <f>SUM(E145:E147)</f>
        <v>0</v>
      </c>
      <c r="F144" s="94">
        <f>SUM(F145:F147)</f>
        <v>0</v>
      </c>
    </row>
    <row r="145" spans="1:14" ht="25.5" x14ac:dyDescent="0.2">
      <c r="A145" s="99" t="s">
        <v>287</v>
      </c>
      <c r="B145" s="187" t="s">
        <v>411</v>
      </c>
      <c r="C145" s="94">
        <v>0</v>
      </c>
      <c r="D145" s="94">
        <v>0</v>
      </c>
      <c r="E145" s="94">
        <v>0</v>
      </c>
      <c r="F145" s="94">
        <v>0</v>
      </c>
    </row>
    <row r="146" spans="1:14" ht="25.5" x14ac:dyDescent="0.2">
      <c r="A146" s="99" t="s">
        <v>288</v>
      </c>
      <c r="B146" s="187" t="s">
        <v>412</v>
      </c>
      <c r="C146" s="94">
        <v>0</v>
      </c>
      <c r="D146" s="94">
        <v>0</v>
      </c>
      <c r="E146" s="94">
        <v>0</v>
      </c>
      <c r="F146" s="94">
        <v>0</v>
      </c>
    </row>
    <row r="147" spans="1:14" ht="12.75" x14ac:dyDescent="0.2">
      <c r="A147" s="99" t="s">
        <v>289</v>
      </c>
      <c r="B147" s="187" t="s">
        <v>413</v>
      </c>
      <c r="C147" s="94">
        <v>7573.05</v>
      </c>
      <c r="D147" s="94">
        <v>0</v>
      </c>
      <c r="E147" s="94">
        <v>0</v>
      </c>
      <c r="F147" s="94">
        <v>0</v>
      </c>
    </row>
    <row r="148" spans="1:14" ht="38.25" x14ac:dyDescent="0.2">
      <c r="A148" s="99" t="s">
        <v>485</v>
      </c>
      <c r="B148" s="187" t="s">
        <v>420</v>
      </c>
      <c r="C148" s="94">
        <f>SUM(C149:C151)</f>
        <v>0</v>
      </c>
      <c r="D148" s="94">
        <f>SUM(D149:D151)</f>
        <v>0</v>
      </c>
      <c r="E148" s="94">
        <f>SUM(E149:E151)</f>
        <v>0</v>
      </c>
      <c r="F148" s="94">
        <f>SUM(F149:F151)</f>
        <v>0</v>
      </c>
    </row>
    <row r="149" spans="1:14" ht="25.5" x14ac:dyDescent="0.2">
      <c r="A149" s="99" t="s">
        <v>287</v>
      </c>
      <c r="B149" s="187" t="s">
        <v>421</v>
      </c>
      <c r="C149" s="94">
        <v>0</v>
      </c>
      <c r="D149" s="94">
        <v>0</v>
      </c>
      <c r="E149" s="94">
        <v>0</v>
      </c>
      <c r="F149" s="94">
        <v>0</v>
      </c>
    </row>
    <row r="150" spans="1:14" ht="25.5" x14ac:dyDescent="0.2">
      <c r="A150" s="99" t="s">
        <v>288</v>
      </c>
      <c r="B150" s="187" t="s">
        <v>422</v>
      </c>
      <c r="C150" s="94">
        <v>0</v>
      </c>
      <c r="D150" s="94">
        <v>0</v>
      </c>
      <c r="E150" s="94">
        <v>0</v>
      </c>
      <c r="F150" s="94">
        <v>0</v>
      </c>
    </row>
    <row r="151" spans="1:14" ht="12.75" x14ac:dyDescent="0.2">
      <c r="A151" s="99" t="s">
        <v>289</v>
      </c>
      <c r="B151" s="187" t="s">
        <v>423</v>
      </c>
      <c r="C151" s="94">
        <v>0</v>
      </c>
      <c r="D151" s="94">
        <v>0</v>
      </c>
      <c r="E151" s="94">
        <v>0</v>
      </c>
      <c r="F151" s="94">
        <v>0</v>
      </c>
    </row>
    <row r="152" spans="1:14" ht="38.25" x14ac:dyDescent="0.2">
      <c r="A152" s="99" t="s">
        <v>484</v>
      </c>
      <c r="B152" s="187" t="s">
        <v>487</v>
      </c>
      <c r="C152" s="94">
        <f>SUM(C153:C155)</f>
        <v>0</v>
      </c>
      <c r="D152" s="94">
        <f>SUM(D153:D155)</f>
        <v>0</v>
      </c>
      <c r="E152" s="94">
        <f>SUM(E153:E155)</f>
        <v>0</v>
      </c>
      <c r="F152" s="94">
        <f>SUM(F153:F155)</f>
        <v>0</v>
      </c>
    </row>
    <row r="153" spans="1:14" ht="25.5" x14ac:dyDescent="0.2">
      <c r="A153" s="99" t="s">
        <v>287</v>
      </c>
      <c r="B153" s="187" t="s">
        <v>488</v>
      </c>
      <c r="C153" s="94">
        <v>0</v>
      </c>
      <c r="D153" s="94">
        <v>0</v>
      </c>
      <c r="E153" s="94">
        <v>0</v>
      </c>
      <c r="F153" s="94">
        <v>0</v>
      </c>
    </row>
    <row r="154" spans="1:14" ht="25.5" x14ac:dyDescent="0.2">
      <c r="A154" s="99" t="s">
        <v>288</v>
      </c>
      <c r="B154" s="187" t="s">
        <v>489</v>
      </c>
      <c r="C154" s="94">
        <v>0</v>
      </c>
      <c r="D154" s="94">
        <v>0</v>
      </c>
      <c r="E154" s="94">
        <v>0</v>
      </c>
      <c r="F154" s="94">
        <v>0</v>
      </c>
    </row>
    <row r="155" spans="1:14" ht="12.75" x14ac:dyDescent="0.2">
      <c r="A155" s="99" t="s">
        <v>289</v>
      </c>
      <c r="B155" s="187" t="s">
        <v>490</v>
      </c>
      <c r="C155" s="94">
        <v>0</v>
      </c>
      <c r="D155" s="94">
        <v>0</v>
      </c>
      <c r="E155" s="94">
        <v>0</v>
      </c>
      <c r="F155" s="94">
        <v>0</v>
      </c>
    </row>
    <row r="156" spans="1:14" ht="18" customHeight="1" x14ac:dyDescent="0.2">
      <c r="A156" s="91" t="s">
        <v>162</v>
      </c>
      <c r="B156" s="207"/>
      <c r="C156" s="145">
        <f>C5</f>
        <v>538270.27</v>
      </c>
      <c r="D156" s="145">
        <f>D5</f>
        <v>403871.72</v>
      </c>
      <c r="E156" s="145">
        <f>E5</f>
        <v>343876.70999999996</v>
      </c>
      <c r="F156" s="145">
        <f>F5</f>
        <v>326497.92000000004</v>
      </c>
    </row>
    <row r="157" spans="1:14" ht="18" customHeight="1" x14ac:dyDescent="0.2">
      <c r="A157" s="146"/>
      <c r="B157" s="54"/>
      <c r="C157" s="142"/>
      <c r="D157" s="142"/>
    </row>
    <row r="158" spans="1:14" ht="18" customHeight="1" x14ac:dyDescent="0.2">
      <c r="A158" s="147" t="s">
        <v>163</v>
      </c>
      <c r="B158" s="54" t="s">
        <v>164</v>
      </c>
      <c r="C158" s="143"/>
      <c r="D158" s="148" t="s">
        <v>832</v>
      </c>
      <c r="E158" s="54" t="s">
        <v>948</v>
      </c>
      <c r="J158" s="290"/>
      <c r="K158" s="290"/>
      <c r="L158" s="290"/>
      <c r="M158" s="290"/>
      <c r="N158" s="290"/>
    </row>
    <row r="159" spans="1:14" ht="18" customHeight="1" x14ac:dyDescent="0.2">
      <c r="A159" s="184" t="s">
        <v>401</v>
      </c>
      <c r="B159" s="54" t="s">
        <v>402</v>
      </c>
      <c r="C159" s="143"/>
      <c r="D159" s="143"/>
      <c r="E159" s="54" t="s">
        <v>949</v>
      </c>
      <c r="J159" s="290"/>
      <c r="K159" s="290"/>
      <c r="L159" s="290"/>
      <c r="M159" s="290"/>
      <c r="N159" s="290"/>
    </row>
  </sheetData>
  <mergeCells count="3">
    <mergeCell ref="J158:N158"/>
    <mergeCell ref="J159:N159"/>
    <mergeCell ref="A1:D1"/>
  </mergeCells>
  <phoneticPr fontId="3" type="noConversion"/>
  <pageMargins left="0.51181102362204722" right="0.31496062992125984" top="0.74803149606299213" bottom="0.74803149606299213" header="0.31496062992125984" footer="0.31496062992125984"/>
  <pageSetup paperSize="9" fitToHeight="2" orientation="portrait" r:id="rId1"/>
  <headerFooter alignWithMargins="0">
    <oddFooter>&amp;C&amp;P&amp;R&amp;A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3"/>
  <sheetViews>
    <sheetView topLeftCell="A73" zoomScale="145" zoomScaleNormal="145" workbookViewId="0">
      <selection activeCell="J79" sqref="J79"/>
    </sheetView>
  </sheetViews>
  <sheetFormatPr defaultRowHeight="12.75" x14ac:dyDescent="0.2"/>
  <cols>
    <col min="1" max="1" width="33.140625" style="136" customWidth="1"/>
    <col min="2" max="2" width="8.7109375" style="37" customWidth="1"/>
    <col min="3" max="3" width="9.140625" style="31" customWidth="1"/>
    <col min="4" max="5" width="8.7109375" style="31" customWidth="1"/>
    <col min="6" max="6" width="8.85546875" customWidth="1"/>
    <col min="7" max="7" width="9.140625" bestFit="1" customWidth="1"/>
  </cols>
  <sheetData>
    <row r="1" spans="1:7" x14ac:dyDescent="0.2">
      <c r="A1" s="170"/>
      <c r="B1" s="138"/>
      <c r="C1" s="55"/>
      <c r="D1" s="55"/>
      <c r="E1" s="55"/>
    </row>
    <row r="2" spans="1:7" ht="22.9" customHeight="1" x14ac:dyDescent="0.2">
      <c r="A2" s="293" t="s">
        <v>945</v>
      </c>
      <c r="B2" s="293"/>
      <c r="C2" s="293"/>
      <c r="D2" s="293"/>
      <c r="E2" s="294"/>
      <c r="F2" s="294"/>
    </row>
    <row r="3" spans="1:7" x14ac:dyDescent="0.2">
      <c r="A3" s="170"/>
      <c r="B3" s="138"/>
      <c r="C3" s="55"/>
      <c r="D3" s="55"/>
      <c r="E3" s="55"/>
    </row>
    <row r="4" spans="1:7" x14ac:dyDescent="0.2">
      <c r="A4" s="135"/>
      <c r="B4" s="92"/>
      <c r="C4" s="62"/>
      <c r="D4" s="62"/>
      <c r="E4" s="62"/>
    </row>
    <row r="5" spans="1:7" x14ac:dyDescent="0.2">
      <c r="A5" s="171"/>
      <c r="B5" s="92"/>
      <c r="C5" s="55"/>
      <c r="D5" s="55"/>
      <c r="F5" s="114" t="s">
        <v>714</v>
      </c>
    </row>
    <row r="6" spans="1:7" ht="48.6" customHeight="1" x14ac:dyDescent="0.2">
      <c r="A6" s="82" t="s">
        <v>765</v>
      </c>
      <c r="B6" s="82" t="s">
        <v>1</v>
      </c>
      <c r="C6" s="211" t="s">
        <v>897</v>
      </c>
      <c r="D6" s="211" t="s">
        <v>898</v>
      </c>
      <c r="E6" s="211" t="s">
        <v>901</v>
      </c>
      <c r="F6" s="211" t="s">
        <v>900</v>
      </c>
    </row>
    <row r="7" spans="1:7" ht="24" x14ac:dyDescent="0.2">
      <c r="A7" s="84" t="s">
        <v>282</v>
      </c>
      <c r="B7" s="149" t="s">
        <v>3</v>
      </c>
      <c r="C7" s="97">
        <f>C9+C84+C80</f>
        <v>271636.30000000005</v>
      </c>
      <c r="D7" s="97">
        <f>D9+D84+D80</f>
        <v>301895.23</v>
      </c>
      <c r="E7" s="97">
        <f>E9+E84+E80</f>
        <v>315912.75</v>
      </c>
      <c r="F7" s="97">
        <f>F9+F84+F80</f>
        <v>322396.27999999997</v>
      </c>
      <c r="G7" s="109"/>
    </row>
    <row r="8" spans="1:7" x14ac:dyDescent="0.2">
      <c r="A8" s="84" t="s">
        <v>4</v>
      </c>
      <c r="B8" s="101" t="s">
        <v>5</v>
      </c>
      <c r="C8" s="97">
        <f>C9-C34</f>
        <v>212401.38000000006</v>
      </c>
      <c r="D8" s="97">
        <f>D9-D34</f>
        <v>215917</v>
      </c>
      <c r="E8" s="97">
        <f>E9-E34</f>
        <v>218667</v>
      </c>
      <c r="F8" s="97">
        <f>F9-F34</f>
        <v>221128</v>
      </c>
      <c r="G8" s="109"/>
    </row>
    <row r="9" spans="1:7" x14ac:dyDescent="0.2">
      <c r="A9" s="84" t="s">
        <v>6</v>
      </c>
      <c r="B9" s="150" t="s">
        <v>7</v>
      </c>
      <c r="C9" s="97">
        <f>C10+C53</f>
        <v>295102.43000000005</v>
      </c>
      <c r="D9" s="97">
        <f>D10+D53</f>
        <v>300043.92</v>
      </c>
      <c r="E9" s="97">
        <f>E10+E53</f>
        <v>305293.8</v>
      </c>
      <c r="F9" s="97">
        <f>F10+F53</f>
        <v>310475.68</v>
      </c>
    </row>
    <row r="10" spans="1:7" x14ac:dyDescent="0.2">
      <c r="A10" s="83" t="s">
        <v>8</v>
      </c>
      <c r="B10" s="150" t="s">
        <v>9</v>
      </c>
      <c r="C10" s="97">
        <f>C11+C22+C33+C50</f>
        <v>257121.50000000003</v>
      </c>
      <c r="D10" s="97">
        <f>D11+D22+D33+D50</f>
        <v>260837.91999999998</v>
      </c>
      <c r="E10" s="97">
        <f>E11+E22+E33+E50</f>
        <v>265146.8</v>
      </c>
      <c r="F10" s="97">
        <f>F11+F22+F33+F50</f>
        <v>269486.68</v>
      </c>
    </row>
    <row r="11" spans="1:7" ht="24" x14ac:dyDescent="0.2">
      <c r="A11" s="83" t="s">
        <v>10</v>
      </c>
      <c r="B11" s="150" t="s">
        <v>11</v>
      </c>
      <c r="C11" s="97">
        <f>C12+C17</f>
        <v>104481.89</v>
      </c>
      <c r="D11" s="97">
        <f>D12+D17</f>
        <v>104520</v>
      </c>
      <c r="E11" s="97">
        <f>E12+E17</f>
        <v>104595</v>
      </c>
      <c r="F11" s="97">
        <f>F12+F17</f>
        <v>104662</v>
      </c>
    </row>
    <row r="12" spans="1:7" ht="27" customHeight="1" x14ac:dyDescent="0.2">
      <c r="A12" s="151" t="s">
        <v>12</v>
      </c>
      <c r="B12" s="152" t="s">
        <v>13</v>
      </c>
      <c r="C12" s="97">
        <f>C13+C15</f>
        <v>2981.8900000000003</v>
      </c>
      <c r="D12" s="97">
        <f>D13+D15</f>
        <v>3076</v>
      </c>
      <c r="E12" s="97">
        <f>E13+E15</f>
        <v>3151</v>
      </c>
      <c r="F12" s="97">
        <f>F13+F15</f>
        <v>3218</v>
      </c>
    </row>
    <row r="13" spans="1:7" x14ac:dyDescent="0.2">
      <c r="A13" s="83" t="s">
        <v>14</v>
      </c>
      <c r="B13" s="149" t="s">
        <v>15</v>
      </c>
      <c r="C13" s="97">
        <f>C14</f>
        <v>932.97</v>
      </c>
      <c r="D13" s="97">
        <f>D14</f>
        <v>962</v>
      </c>
      <c r="E13" s="97">
        <f>E14</f>
        <v>985</v>
      </c>
      <c r="F13" s="97">
        <f>F14</f>
        <v>1007</v>
      </c>
    </row>
    <row r="14" spans="1:7" x14ac:dyDescent="0.2">
      <c r="A14" s="69" t="s">
        <v>16</v>
      </c>
      <c r="B14" s="149" t="s">
        <v>17</v>
      </c>
      <c r="C14" s="97">
        <v>932.97</v>
      </c>
      <c r="D14" s="97">
        <v>962</v>
      </c>
      <c r="E14" s="97">
        <v>985</v>
      </c>
      <c r="F14" s="97">
        <v>1007</v>
      </c>
    </row>
    <row r="15" spans="1:7" x14ac:dyDescent="0.2">
      <c r="A15" s="83" t="s">
        <v>18</v>
      </c>
      <c r="B15" s="149" t="s">
        <v>19</v>
      </c>
      <c r="C15" s="97">
        <f>C16</f>
        <v>2048.92</v>
      </c>
      <c r="D15" s="97">
        <f>D16</f>
        <v>2114</v>
      </c>
      <c r="E15" s="97">
        <f>E16</f>
        <v>2166</v>
      </c>
      <c r="F15" s="97">
        <f>F16</f>
        <v>2211</v>
      </c>
    </row>
    <row r="16" spans="1:7" ht="36" x14ac:dyDescent="0.2">
      <c r="A16" s="153" t="s">
        <v>20</v>
      </c>
      <c r="B16" s="154" t="s">
        <v>21</v>
      </c>
      <c r="C16" s="97">
        <v>2048.92</v>
      </c>
      <c r="D16" s="97">
        <v>2114</v>
      </c>
      <c r="E16" s="97">
        <v>2166</v>
      </c>
      <c r="F16" s="97">
        <v>2211</v>
      </c>
    </row>
    <row r="17" spans="1:8" ht="34.9" customHeight="1" x14ac:dyDescent="0.2">
      <c r="A17" s="83" t="s">
        <v>22</v>
      </c>
      <c r="B17" s="152" t="s">
        <v>23</v>
      </c>
      <c r="C17" s="97">
        <f>C18</f>
        <v>101500</v>
      </c>
      <c r="D17" s="97">
        <f>D18</f>
        <v>101444</v>
      </c>
      <c r="E17" s="97">
        <f>E18</f>
        <v>101444</v>
      </c>
      <c r="F17" s="97">
        <f>F18</f>
        <v>101444</v>
      </c>
    </row>
    <row r="18" spans="1:8" ht="24" x14ac:dyDescent="0.2">
      <c r="A18" s="83" t="s">
        <v>24</v>
      </c>
      <c r="B18" s="149" t="s">
        <v>25</v>
      </c>
      <c r="C18" s="97">
        <f>C19+C21+C20</f>
        <v>101500</v>
      </c>
      <c r="D18" s="97">
        <f>D19+D21+D20</f>
        <v>101444</v>
      </c>
      <c r="E18" s="97">
        <f>E19+E21+E20</f>
        <v>101444</v>
      </c>
      <c r="F18" s="97">
        <f>F19+F21+F20</f>
        <v>101444</v>
      </c>
    </row>
    <row r="19" spans="1:8" x14ac:dyDescent="0.2">
      <c r="A19" s="69" t="s">
        <v>26</v>
      </c>
      <c r="B19" s="149" t="s">
        <v>27</v>
      </c>
      <c r="C19" s="97">
        <v>98000</v>
      </c>
      <c r="D19" s="97">
        <v>100156</v>
      </c>
      <c r="E19" s="97">
        <v>100156</v>
      </c>
      <c r="F19" s="97">
        <v>100156</v>
      </c>
    </row>
    <row r="20" spans="1:8" ht="36" x14ac:dyDescent="0.2">
      <c r="A20" s="69" t="s">
        <v>745</v>
      </c>
      <c r="B20" s="149" t="s">
        <v>29</v>
      </c>
      <c r="C20" s="97">
        <v>0</v>
      </c>
      <c r="D20" s="97">
        <v>1288</v>
      </c>
      <c r="E20" s="97">
        <v>1288</v>
      </c>
      <c r="F20" s="97">
        <v>1288</v>
      </c>
    </row>
    <row r="21" spans="1:8" ht="23.25" customHeight="1" x14ac:dyDescent="0.2">
      <c r="A21" s="69" t="s">
        <v>28</v>
      </c>
      <c r="B21" s="149" t="s">
        <v>744</v>
      </c>
      <c r="C21" s="97">
        <v>3500</v>
      </c>
      <c r="D21" s="97">
        <v>0</v>
      </c>
      <c r="E21" s="97">
        <v>0</v>
      </c>
      <c r="F21" s="97">
        <v>0</v>
      </c>
    </row>
    <row r="22" spans="1:8" ht="24" x14ac:dyDescent="0.2">
      <c r="A22" s="83" t="s">
        <v>30</v>
      </c>
      <c r="B22" s="155" t="s">
        <v>31</v>
      </c>
      <c r="C22" s="97">
        <f>C23</f>
        <v>54073.139999999992</v>
      </c>
      <c r="D22" s="97">
        <f>D23</f>
        <v>55815</v>
      </c>
      <c r="E22" s="97">
        <f>E23</f>
        <v>57155</v>
      </c>
      <c r="F22" s="97">
        <f>F23</f>
        <v>58355</v>
      </c>
    </row>
    <row r="23" spans="1:8" x14ac:dyDescent="0.2">
      <c r="A23" s="83" t="s">
        <v>32</v>
      </c>
      <c r="B23" s="150" t="s">
        <v>33</v>
      </c>
      <c r="C23" s="97">
        <f>C24+C27+C31+C32</f>
        <v>54073.139999999992</v>
      </c>
      <c r="D23" s="97">
        <f>D24+D27+D31+D32</f>
        <v>55815</v>
      </c>
      <c r="E23" s="97">
        <f>E24+E27+E31+E32</f>
        <v>57155</v>
      </c>
      <c r="F23" s="97">
        <f>F24+F27+F31+F32</f>
        <v>58355</v>
      </c>
    </row>
    <row r="24" spans="1:8" x14ac:dyDescent="0.2">
      <c r="A24" s="104" t="s">
        <v>34</v>
      </c>
      <c r="B24" s="150" t="s">
        <v>35</v>
      </c>
      <c r="C24" s="97">
        <f>C25+C26</f>
        <v>40316.06</v>
      </c>
      <c r="D24" s="97">
        <f>D25+D26</f>
        <v>41615</v>
      </c>
      <c r="E24" s="97">
        <f>E25+E26</f>
        <v>42614</v>
      </c>
      <c r="F24" s="97">
        <f>F25+F26</f>
        <v>43508</v>
      </c>
    </row>
    <row r="25" spans="1:8" x14ac:dyDescent="0.2">
      <c r="A25" s="156" t="s">
        <v>36</v>
      </c>
      <c r="B25" s="157" t="s">
        <v>37</v>
      </c>
      <c r="C25" s="93">
        <v>12909.98</v>
      </c>
      <c r="D25" s="93">
        <v>13326</v>
      </c>
      <c r="E25" s="93">
        <v>13646</v>
      </c>
      <c r="F25" s="93">
        <v>13932</v>
      </c>
      <c r="H25" s="115"/>
    </row>
    <row r="26" spans="1:8" ht="24" x14ac:dyDescent="0.2">
      <c r="A26" s="158" t="s">
        <v>38</v>
      </c>
      <c r="B26" s="157" t="s">
        <v>39</v>
      </c>
      <c r="C26" s="93">
        <v>27406.080000000002</v>
      </c>
      <c r="D26" s="93">
        <v>28289</v>
      </c>
      <c r="E26" s="93">
        <v>28968</v>
      </c>
      <c r="F26" s="93">
        <v>29576</v>
      </c>
    </row>
    <row r="27" spans="1:8" x14ac:dyDescent="0.2">
      <c r="A27" s="104" t="s">
        <v>40</v>
      </c>
      <c r="B27" s="157" t="s">
        <v>41</v>
      </c>
      <c r="C27" s="97">
        <f>C28+C29+C30</f>
        <v>12469.409999999998</v>
      </c>
      <c r="D27" s="97">
        <f>D28+D29+D30</f>
        <v>12871</v>
      </c>
      <c r="E27" s="97">
        <f>E28+E29+E30</f>
        <v>13180</v>
      </c>
      <c r="F27" s="97">
        <f>F28+F29+F30</f>
        <v>13457</v>
      </c>
    </row>
    <row r="28" spans="1:8" x14ac:dyDescent="0.2">
      <c r="A28" s="156" t="s">
        <v>42</v>
      </c>
      <c r="B28" s="157" t="s">
        <v>43</v>
      </c>
      <c r="C28" s="93">
        <v>5077.58</v>
      </c>
      <c r="D28" s="93">
        <v>5241</v>
      </c>
      <c r="E28" s="93">
        <v>5367</v>
      </c>
      <c r="F28" s="93">
        <v>5480</v>
      </c>
    </row>
    <row r="29" spans="1:8" ht="24" x14ac:dyDescent="0.2">
      <c r="A29" s="156" t="s">
        <v>44</v>
      </c>
      <c r="B29" s="157" t="s">
        <v>45</v>
      </c>
      <c r="C29" s="93">
        <v>7313.2</v>
      </c>
      <c r="D29" s="93">
        <v>7549</v>
      </c>
      <c r="E29" s="93">
        <v>7730</v>
      </c>
      <c r="F29" s="93">
        <v>7892</v>
      </c>
    </row>
    <row r="30" spans="1:8" x14ac:dyDescent="0.2">
      <c r="A30" s="156" t="s">
        <v>46</v>
      </c>
      <c r="B30" s="157" t="s">
        <v>47</v>
      </c>
      <c r="C30" s="93">
        <v>78.63</v>
      </c>
      <c r="D30" s="93">
        <v>81</v>
      </c>
      <c r="E30" s="93">
        <v>83</v>
      </c>
      <c r="F30" s="93">
        <v>85</v>
      </c>
    </row>
    <row r="31" spans="1:8" ht="25.5" customHeight="1" x14ac:dyDescent="0.2">
      <c r="A31" s="104" t="s">
        <v>48</v>
      </c>
      <c r="B31" s="150" t="s">
        <v>49</v>
      </c>
      <c r="C31" s="97">
        <v>1287.67</v>
      </c>
      <c r="D31" s="97">
        <v>1329</v>
      </c>
      <c r="E31" s="97">
        <v>1361</v>
      </c>
      <c r="F31" s="97">
        <v>1390</v>
      </c>
    </row>
    <row r="32" spans="1:8" x14ac:dyDescent="0.2">
      <c r="A32" s="104" t="s">
        <v>50</v>
      </c>
      <c r="B32" s="150" t="s">
        <v>51</v>
      </c>
      <c r="C32" s="97">
        <v>0</v>
      </c>
      <c r="D32" s="97">
        <v>0</v>
      </c>
      <c r="E32" s="97">
        <v>0</v>
      </c>
      <c r="F32" s="97">
        <v>0</v>
      </c>
    </row>
    <row r="33" spans="1:6" ht="24" x14ac:dyDescent="0.2">
      <c r="A33" s="83" t="s">
        <v>52</v>
      </c>
      <c r="B33" s="155" t="s">
        <v>53</v>
      </c>
      <c r="C33" s="97">
        <f>C34+C40+C42+C44</f>
        <v>98564.060000000012</v>
      </c>
      <c r="D33" s="97">
        <f>D34+D40+D42+D44</f>
        <v>100500.92</v>
      </c>
      <c r="E33" s="97">
        <f>E34+E40+E42+E44</f>
        <v>103393.8</v>
      </c>
      <c r="F33" s="97">
        <f>F34+F40+F42+F44</f>
        <v>106466.68</v>
      </c>
    </row>
    <row r="34" spans="1:6" x14ac:dyDescent="0.2">
      <c r="A34" s="100" t="s">
        <v>54</v>
      </c>
      <c r="B34" s="150" t="s">
        <v>55</v>
      </c>
      <c r="C34" s="97">
        <f>SUM(C35:C39)</f>
        <v>82701.05</v>
      </c>
      <c r="D34" s="97">
        <f>SUM(D35:D39)</f>
        <v>84126.92</v>
      </c>
      <c r="E34" s="97">
        <f>SUM(E35:E39)</f>
        <v>86626.8</v>
      </c>
      <c r="F34" s="97">
        <f>SUM(F35:F39)</f>
        <v>89347.68</v>
      </c>
    </row>
    <row r="35" spans="1:6" ht="39" customHeight="1" x14ac:dyDescent="0.2">
      <c r="A35" s="104" t="s">
        <v>56</v>
      </c>
      <c r="B35" s="150" t="s">
        <v>57</v>
      </c>
      <c r="C35" s="97">
        <v>78399.05</v>
      </c>
      <c r="D35" s="97">
        <v>80609.919999999998</v>
      </c>
      <c r="E35" s="97">
        <v>83096.800000000003</v>
      </c>
      <c r="F35" s="97">
        <v>85803.68</v>
      </c>
    </row>
    <row r="36" spans="1:6" ht="24" customHeight="1" x14ac:dyDescent="0.2">
      <c r="A36" s="104" t="s">
        <v>58</v>
      </c>
      <c r="B36" s="159" t="s">
        <v>59</v>
      </c>
      <c r="C36" s="160">
        <v>0</v>
      </c>
      <c r="D36" s="160">
        <v>0</v>
      </c>
      <c r="E36" s="160">
        <v>0</v>
      </c>
      <c r="F36" s="160">
        <v>0</v>
      </c>
    </row>
    <row r="37" spans="1:6" ht="36.75" customHeight="1" x14ac:dyDescent="0.2">
      <c r="A37" s="104" t="s">
        <v>60</v>
      </c>
      <c r="B37" s="159" t="s">
        <v>61</v>
      </c>
      <c r="C37" s="160">
        <v>0</v>
      </c>
      <c r="D37" s="160">
        <v>0</v>
      </c>
      <c r="E37" s="160">
        <v>0</v>
      </c>
      <c r="F37" s="160">
        <v>0</v>
      </c>
    </row>
    <row r="38" spans="1:6" ht="25.5" customHeight="1" x14ac:dyDescent="0.2">
      <c r="A38" s="104" t="s">
        <v>62</v>
      </c>
      <c r="B38" s="150" t="s">
        <v>63</v>
      </c>
      <c r="C38" s="97">
        <v>800</v>
      </c>
      <c r="D38" s="97">
        <v>0</v>
      </c>
      <c r="E38" s="97">
        <v>0</v>
      </c>
      <c r="F38" s="97">
        <v>0</v>
      </c>
    </row>
    <row r="39" spans="1:6" ht="25.5" customHeight="1" x14ac:dyDescent="0.2">
      <c r="A39" s="104" t="s">
        <v>373</v>
      </c>
      <c r="B39" s="150" t="s">
        <v>372</v>
      </c>
      <c r="C39" s="97">
        <v>3502</v>
      </c>
      <c r="D39" s="97">
        <v>3517</v>
      </c>
      <c r="E39" s="97">
        <v>3530</v>
      </c>
      <c r="F39" s="97">
        <v>3544</v>
      </c>
    </row>
    <row r="40" spans="1:6" ht="24" x14ac:dyDescent="0.2">
      <c r="A40" s="83" t="s">
        <v>64</v>
      </c>
      <c r="B40" s="149" t="s">
        <v>65</v>
      </c>
      <c r="C40" s="93">
        <f>C41</f>
        <v>168.24</v>
      </c>
      <c r="D40" s="93">
        <f>D41</f>
        <v>174</v>
      </c>
      <c r="E40" s="93">
        <f>E41</f>
        <v>178</v>
      </c>
      <c r="F40" s="93">
        <f>F41</f>
        <v>182</v>
      </c>
    </row>
    <row r="41" spans="1:6" x14ac:dyDescent="0.2">
      <c r="A41" s="69" t="s">
        <v>66</v>
      </c>
      <c r="B41" s="161" t="s">
        <v>67</v>
      </c>
      <c r="C41" s="97">
        <v>168.24</v>
      </c>
      <c r="D41" s="97">
        <v>174</v>
      </c>
      <c r="E41" s="97">
        <v>178</v>
      </c>
      <c r="F41" s="97">
        <v>182</v>
      </c>
    </row>
    <row r="42" spans="1:6" x14ac:dyDescent="0.2">
      <c r="A42" s="100" t="s">
        <v>68</v>
      </c>
      <c r="B42" s="149" t="s">
        <v>69</v>
      </c>
      <c r="C42" s="97">
        <f>C43</f>
        <v>46.25</v>
      </c>
      <c r="D42" s="97">
        <f>D43</f>
        <v>48</v>
      </c>
      <c r="E42" s="97">
        <f>E43</f>
        <v>49</v>
      </c>
      <c r="F42" s="97">
        <f>F43</f>
        <v>50</v>
      </c>
    </row>
    <row r="43" spans="1:6" x14ac:dyDescent="0.2">
      <c r="A43" s="104" t="s">
        <v>70</v>
      </c>
      <c r="B43" s="149" t="s">
        <v>71</v>
      </c>
      <c r="C43" s="97">
        <v>46.25</v>
      </c>
      <c r="D43" s="97">
        <v>48</v>
      </c>
      <c r="E43" s="97">
        <v>49</v>
      </c>
      <c r="F43" s="97">
        <v>50</v>
      </c>
    </row>
    <row r="44" spans="1:6" ht="23.25" customHeight="1" x14ac:dyDescent="0.2">
      <c r="A44" s="84" t="s">
        <v>72</v>
      </c>
      <c r="B44" s="149" t="s">
        <v>73</v>
      </c>
      <c r="C44" s="93">
        <f>SUM(C45,C48:C49)</f>
        <v>15648.52</v>
      </c>
      <c r="D44" s="93">
        <f>SUM(D45,D48:D49)</f>
        <v>16152</v>
      </c>
      <c r="E44" s="93">
        <f>SUM(E45,E48:E49)</f>
        <v>16540</v>
      </c>
      <c r="F44" s="93">
        <f>SUM(F45,F48:F49)</f>
        <v>16887</v>
      </c>
    </row>
    <row r="45" spans="1:6" x14ac:dyDescent="0.2">
      <c r="A45" s="104" t="s">
        <v>74</v>
      </c>
      <c r="B45" s="149" t="s">
        <v>75</v>
      </c>
      <c r="C45" s="93">
        <f>C46+C47</f>
        <v>12724.1</v>
      </c>
      <c r="D45" s="93">
        <f>D46+D47</f>
        <v>13134</v>
      </c>
      <c r="E45" s="93">
        <f>E46+E47</f>
        <v>13449</v>
      </c>
      <c r="F45" s="93">
        <f>F46+F47</f>
        <v>13731</v>
      </c>
    </row>
    <row r="46" spans="1:6" ht="24" x14ac:dyDescent="0.2">
      <c r="A46" s="156" t="s">
        <v>76</v>
      </c>
      <c r="B46" s="162" t="s">
        <v>77</v>
      </c>
      <c r="C46" s="93">
        <v>10043.11</v>
      </c>
      <c r="D46" s="93">
        <v>10367</v>
      </c>
      <c r="E46" s="93">
        <v>10615</v>
      </c>
      <c r="F46" s="93">
        <v>10838</v>
      </c>
    </row>
    <row r="47" spans="1:6" ht="24" x14ac:dyDescent="0.2">
      <c r="A47" s="158" t="s">
        <v>78</v>
      </c>
      <c r="B47" s="154" t="s">
        <v>79</v>
      </c>
      <c r="C47" s="93">
        <v>2680.99</v>
      </c>
      <c r="D47" s="93">
        <v>2767</v>
      </c>
      <c r="E47" s="93">
        <v>2834</v>
      </c>
      <c r="F47" s="93">
        <v>2893</v>
      </c>
    </row>
    <row r="48" spans="1:6" ht="26.25" customHeight="1" x14ac:dyDescent="0.2">
      <c r="A48" s="104" t="s">
        <v>80</v>
      </c>
      <c r="B48" s="149" t="s">
        <v>81</v>
      </c>
      <c r="C48" s="97">
        <v>2109.41</v>
      </c>
      <c r="D48" s="97">
        <v>2177</v>
      </c>
      <c r="E48" s="97">
        <v>2230</v>
      </c>
      <c r="F48" s="97">
        <v>2276</v>
      </c>
    </row>
    <row r="49" spans="1:6" ht="26.25" customHeight="1" x14ac:dyDescent="0.2">
      <c r="A49" s="104" t="s">
        <v>82</v>
      </c>
      <c r="B49" s="149" t="s">
        <v>83</v>
      </c>
      <c r="C49" s="97">
        <v>815.01</v>
      </c>
      <c r="D49" s="97">
        <v>841</v>
      </c>
      <c r="E49" s="97">
        <v>861</v>
      </c>
      <c r="F49" s="97">
        <v>880</v>
      </c>
    </row>
    <row r="50" spans="1:6" x14ac:dyDescent="0.2">
      <c r="A50" s="100" t="s">
        <v>84</v>
      </c>
      <c r="B50" s="155" t="s">
        <v>85</v>
      </c>
      <c r="C50" s="97">
        <f t="shared" ref="C50:F51" si="0">C51</f>
        <v>2.41</v>
      </c>
      <c r="D50" s="97">
        <f t="shared" si="0"/>
        <v>2</v>
      </c>
      <c r="E50" s="97">
        <f t="shared" si="0"/>
        <v>3</v>
      </c>
      <c r="F50" s="97">
        <f t="shared" si="0"/>
        <v>3</v>
      </c>
    </row>
    <row r="51" spans="1:6" x14ac:dyDescent="0.2">
      <c r="A51" s="100" t="s">
        <v>86</v>
      </c>
      <c r="B51" s="149" t="s">
        <v>87</v>
      </c>
      <c r="C51" s="97">
        <f t="shared" si="0"/>
        <v>2.41</v>
      </c>
      <c r="D51" s="97">
        <f t="shared" si="0"/>
        <v>2</v>
      </c>
      <c r="E51" s="97">
        <f t="shared" si="0"/>
        <v>3</v>
      </c>
      <c r="F51" s="97">
        <f t="shared" si="0"/>
        <v>3</v>
      </c>
    </row>
    <row r="52" spans="1:6" x14ac:dyDescent="0.2">
      <c r="A52" s="104" t="s">
        <v>88</v>
      </c>
      <c r="B52" s="149" t="s">
        <v>89</v>
      </c>
      <c r="C52" s="97">
        <v>2.41</v>
      </c>
      <c r="D52" s="97">
        <v>2</v>
      </c>
      <c r="E52" s="97">
        <v>3</v>
      </c>
      <c r="F52" s="97">
        <v>3</v>
      </c>
    </row>
    <row r="53" spans="1:6" x14ac:dyDescent="0.2">
      <c r="A53" s="83" t="s">
        <v>90</v>
      </c>
      <c r="B53" s="155" t="s">
        <v>91</v>
      </c>
      <c r="C53" s="97">
        <f>C54+C60</f>
        <v>37980.929999999993</v>
      </c>
      <c r="D53" s="97">
        <f>D54+D60</f>
        <v>39206</v>
      </c>
      <c r="E53" s="97">
        <f>E54+E60</f>
        <v>40147</v>
      </c>
      <c r="F53" s="97">
        <f>F54+F60</f>
        <v>40989</v>
      </c>
    </row>
    <row r="54" spans="1:6" x14ac:dyDescent="0.2">
      <c r="A54" s="83" t="s">
        <v>92</v>
      </c>
      <c r="B54" s="155" t="s">
        <v>93</v>
      </c>
      <c r="C54" s="97">
        <f>C55</f>
        <v>5017.92</v>
      </c>
      <c r="D54" s="97">
        <f>D55</f>
        <v>5181</v>
      </c>
      <c r="E54" s="97">
        <f>E55</f>
        <v>5304</v>
      </c>
      <c r="F54" s="97">
        <f>F55</f>
        <v>5415</v>
      </c>
    </row>
    <row r="55" spans="1:6" x14ac:dyDescent="0.2">
      <c r="A55" s="83" t="s">
        <v>94</v>
      </c>
      <c r="B55" s="149" t="s">
        <v>95</v>
      </c>
      <c r="C55" s="97">
        <f>SUM(C56:C59)</f>
        <v>5017.92</v>
      </c>
      <c r="D55" s="97">
        <f>SUM(D56:D59)</f>
        <v>5181</v>
      </c>
      <c r="E55" s="97">
        <f>SUM(E56:E59)</f>
        <v>5304</v>
      </c>
      <c r="F55" s="97">
        <f>SUM(F56:F59)</f>
        <v>5415</v>
      </c>
    </row>
    <row r="56" spans="1:6" ht="24" x14ac:dyDescent="0.2">
      <c r="A56" s="104" t="s">
        <v>96</v>
      </c>
      <c r="B56" s="149" t="s">
        <v>97</v>
      </c>
      <c r="C56" s="97">
        <v>0</v>
      </c>
      <c r="D56" s="97">
        <v>0</v>
      </c>
      <c r="E56" s="97">
        <v>0</v>
      </c>
      <c r="F56" s="97">
        <v>0</v>
      </c>
    </row>
    <row r="57" spans="1:6" x14ac:dyDescent="0.2">
      <c r="A57" s="104" t="s">
        <v>98</v>
      </c>
      <c r="B57" s="149" t="s">
        <v>99</v>
      </c>
      <c r="C57" s="97">
        <v>4782.2</v>
      </c>
      <c r="D57" s="97">
        <v>4937</v>
      </c>
      <c r="E57" s="97">
        <v>5055</v>
      </c>
      <c r="F57" s="97">
        <v>5161</v>
      </c>
    </row>
    <row r="58" spans="1:6" x14ac:dyDescent="0.2">
      <c r="A58" s="69" t="s">
        <v>100</v>
      </c>
      <c r="B58" s="149" t="s">
        <v>101</v>
      </c>
      <c r="C58" s="97">
        <v>232.05</v>
      </c>
      <c r="D58" s="97">
        <v>240</v>
      </c>
      <c r="E58" s="97">
        <v>245</v>
      </c>
      <c r="F58" s="97">
        <v>250</v>
      </c>
    </row>
    <row r="59" spans="1:6" x14ac:dyDescent="0.2">
      <c r="A59" s="69" t="s">
        <v>102</v>
      </c>
      <c r="B59" s="149" t="s">
        <v>103</v>
      </c>
      <c r="C59" s="97">
        <v>3.67</v>
      </c>
      <c r="D59" s="97">
        <v>4</v>
      </c>
      <c r="E59" s="97">
        <v>4</v>
      </c>
      <c r="F59" s="97">
        <v>4</v>
      </c>
    </row>
    <row r="60" spans="1:6" x14ac:dyDescent="0.2">
      <c r="A60" s="83" t="s">
        <v>104</v>
      </c>
      <c r="B60" s="155" t="s">
        <v>105</v>
      </c>
      <c r="C60" s="97">
        <f>C61+C67+C70+C75</f>
        <v>32963.009999999995</v>
      </c>
      <c r="D60" s="97">
        <f>D61+D67+D70+D75</f>
        <v>34025</v>
      </c>
      <c r="E60" s="97">
        <f>E61+E67+E70+E75</f>
        <v>34843</v>
      </c>
      <c r="F60" s="97">
        <f>F61+F67+F70+F75</f>
        <v>35574</v>
      </c>
    </row>
    <row r="61" spans="1:6" ht="24" x14ac:dyDescent="0.2">
      <c r="A61" s="83" t="s">
        <v>106</v>
      </c>
      <c r="B61" s="101" t="s">
        <v>107</v>
      </c>
      <c r="C61" s="97">
        <f>SUM(C62:C66)</f>
        <v>2684.8999999999996</v>
      </c>
      <c r="D61" s="97">
        <f>SUM(D62:D66)</f>
        <v>2771</v>
      </c>
      <c r="E61" s="97">
        <f>SUM(E62:E66)</f>
        <v>2838</v>
      </c>
      <c r="F61" s="97">
        <f>SUM(F62:F66)</f>
        <v>2897</v>
      </c>
    </row>
    <row r="62" spans="1:6" x14ac:dyDescent="0.2">
      <c r="A62" s="104" t="s">
        <v>108</v>
      </c>
      <c r="B62" s="101" t="s">
        <v>109</v>
      </c>
      <c r="C62" s="97">
        <v>871.3</v>
      </c>
      <c r="D62" s="97">
        <v>899</v>
      </c>
      <c r="E62" s="97">
        <v>921</v>
      </c>
      <c r="F62" s="97">
        <v>940</v>
      </c>
    </row>
    <row r="63" spans="1:6" ht="24" x14ac:dyDescent="0.2">
      <c r="A63" s="104" t="s">
        <v>352</v>
      </c>
      <c r="B63" s="101" t="s">
        <v>351</v>
      </c>
      <c r="C63" s="97">
        <v>719.9</v>
      </c>
      <c r="D63" s="97">
        <v>743</v>
      </c>
      <c r="E63" s="97">
        <v>761</v>
      </c>
      <c r="F63" s="97">
        <v>777</v>
      </c>
    </row>
    <row r="64" spans="1:6" ht="24" x14ac:dyDescent="0.2">
      <c r="A64" s="104" t="s">
        <v>110</v>
      </c>
      <c r="B64" s="101" t="s">
        <v>111</v>
      </c>
      <c r="C64" s="97">
        <v>0</v>
      </c>
      <c r="D64" s="97">
        <v>0</v>
      </c>
      <c r="E64" s="97">
        <v>0</v>
      </c>
      <c r="F64" s="97">
        <v>0</v>
      </c>
    </row>
    <row r="65" spans="1:6" s="7" customFormat="1" ht="24" x14ac:dyDescent="0.2">
      <c r="A65" s="104" t="s">
        <v>112</v>
      </c>
      <c r="B65" s="163" t="s">
        <v>113</v>
      </c>
      <c r="C65" s="160">
        <v>514.73</v>
      </c>
      <c r="D65" s="160">
        <v>531</v>
      </c>
      <c r="E65" s="160">
        <v>544</v>
      </c>
      <c r="F65" s="160">
        <v>555</v>
      </c>
    </row>
    <row r="66" spans="1:6" s="7" customFormat="1" ht="24" x14ac:dyDescent="0.2">
      <c r="A66" s="104" t="s">
        <v>343</v>
      </c>
      <c r="B66" s="163" t="s">
        <v>342</v>
      </c>
      <c r="C66" s="160">
        <v>578.97</v>
      </c>
      <c r="D66" s="160">
        <v>598</v>
      </c>
      <c r="E66" s="160">
        <v>612</v>
      </c>
      <c r="F66" s="160">
        <v>625</v>
      </c>
    </row>
    <row r="67" spans="1:6" ht="24" x14ac:dyDescent="0.2">
      <c r="A67" s="100" t="s">
        <v>114</v>
      </c>
      <c r="B67" s="101" t="s">
        <v>115</v>
      </c>
      <c r="C67" s="97">
        <f>C68+C69</f>
        <v>0</v>
      </c>
      <c r="D67" s="97">
        <f>D68+D69</f>
        <v>0</v>
      </c>
      <c r="E67" s="97">
        <f>E68+E69</f>
        <v>0</v>
      </c>
      <c r="F67" s="97">
        <f>F68+F69</f>
        <v>0</v>
      </c>
    </row>
    <row r="68" spans="1:6" x14ac:dyDescent="0.2">
      <c r="A68" s="104" t="s">
        <v>116</v>
      </c>
      <c r="B68" s="101" t="s">
        <v>117</v>
      </c>
      <c r="C68" s="97">
        <v>0</v>
      </c>
      <c r="D68" s="97">
        <v>0</v>
      </c>
      <c r="E68" s="97">
        <v>0</v>
      </c>
      <c r="F68" s="97">
        <v>0</v>
      </c>
    </row>
    <row r="69" spans="1:6" ht="24" x14ac:dyDescent="0.2">
      <c r="A69" s="104" t="s">
        <v>118</v>
      </c>
      <c r="B69" s="101" t="s">
        <v>119</v>
      </c>
      <c r="C69" s="97">
        <v>0</v>
      </c>
      <c r="D69" s="97">
        <v>0</v>
      </c>
      <c r="E69" s="97">
        <v>0</v>
      </c>
      <c r="F69" s="97">
        <v>0</v>
      </c>
    </row>
    <row r="70" spans="1:6" x14ac:dyDescent="0.2">
      <c r="A70" s="100" t="s">
        <v>120</v>
      </c>
      <c r="B70" s="101" t="s">
        <v>121</v>
      </c>
      <c r="C70" s="97">
        <f>SUM(C71:C74)</f>
        <v>5876.2</v>
      </c>
      <c r="D70" s="97">
        <f>SUM(D71:D74)</f>
        <v>6066</v>
      </c>
      <c r="E70" s="97">
        <f>SUM(E71:E74)</f>
        <v>6212</v>
      </c>
      <c r="F70" s="97">
        <f>SUM(F71:F74)</f>
        <v>6342</v>
      </c>
    </row>
    <row r="71" spans="1:6" ht="24.75" customHeight="1" x14ac:dyDescent="0.2">
      <c r="A71" s="104" t="s">
        <v>122</v>
      </c>
      <c r="B71" s="101" t="s">
        <v>123</v>
      </c>
      <c r="C71" s="97">
        <v>5874.08</v>
      </c>
      <c r="D71" s="97">
        <v>6063</v>
      </c>
      <c r="E71" s="97">
        <v>6209</v>
      </c>
      <c r="F71" s="97">
        <v>6339</v>
      </c>
    </row>
    <row r="72" spans="1:6" ht="24" x14ac:dyDescent="0.2">
      <c r="A72" s="104" t="s">
        <v>124</v>
      </c>
      <c r="B72" s="101" t="s">
        <v>125</v>
      </c>
      <c r="C72" s="97">
        <v>1.54</v>
      </c>
      <c r="D72" s="97">
        <v>2</v>
      </c>
      <c r="E72" s="97">
        <v>2</v>
      </c>
      <c r="F72" s="97">
        <v>2</v>
      </c>
    </row>
    <row r="73" spans="1:6" ht="36" x14ac:dyDescent="0.2">
      <c r="A73" s="104" t="s">
        <v>126</v>
      </c>
      <c r="B73" s="164" t="s">
        <v>127</v>
      </c>
      <c r="C73" s="97">
        <v>0</v>
      </c>
      <c r="D73" s="97">
        <v>0</v>
      </c>
      <c r="E73" s="97">
        <v>0</v>
      </c>
      <c r="F73" s="97">
        <v>0</v>
      </c>
    </row>
    <row r="74" spans="1:6" x14ac:dyDescent="0.2">
      <c r="A74" s="104" t="s">
        <v>128</v>
      </c>
      <c r="B74" s="101" t="s">
        <v>619</v>
      </c>
      <c r="C74" s="97">
        <v>0.57999999999999996</v>
      </c>
      <c r="D74" s="97">
        <v>1</v>
      </c>
      <c r="E74" s="97">
        <v>1</v>
      </c>
      <c r="F74" s="97">
        <v>1</v>
      </c>
    </row>
    <row r="75" spans="1:6" x14ac:dyDescent="0.2">
      <c r="A75" s="100" t="s">
        <v>129</v>
      </c>
      <c r="B75" s="101" t="s">
        <v>130</v>
      </c>
      <c r="C75" s="97">
        <f>SUM(C76:C79)</f>
        <v>24401.91</v>
      </c>
      <c r="D75" s="97">
        <f>SUM(D76:D79)</f>
        <v>25188</v>
      </c>
      <c r="E75" s="97">
        <f>SUM(E76:E79)</f>
        <v>25793</v>
      </c>
      <c r="F75" s="97">
        <f>SUM(F76:F79)</f>
        <v>26335</v>
      </c>
    </row>
    <row r="76" spans="1:6" ht="24" x14ac:dyDescent="0.2">
      <c r="A76" s="104" t="s">
        <v>131</v>
      </c>
      <c r="B76" s="101" t="s">
        <v>132</v>
      </c>
      <c r="C76" s="97">
        <v>0</v>
      </c>
      <c r="D76" s="97">
        <v>0</v>
      </c>
      <c r="E76" s="97">
        <v>0</v>
      </c>
      <c r="F76" s="97">
        <v>0</v>
      </c>
    </row>
    <row r="77" spans="1:6" x14ac:dyDescent="0.2">
      <c r="A77" s="104" t="s">
        <v>736</v>
      </c>
      <c r="B77" s="101" t="s">
        <v>735</v>
      </c>
      <c r="C77" s="97">
        <v>19768.13</v>
      </c>
      <c r="D77" s="97">
        <v>20405</v>
      </c>
      <c r="E77" s="97">
        <v>20895</v>
      </c>
      <c r="F77" s="97">
        <v>21334</v>
      </c>
    </row>
    <row r="78" spans="1:6" ht="24" x14ac:dyDescent="0.2">
      <c r="A78" s="104" t="s">
        <v>374</v>
      </c>
      <c r="B78" s="101" t="s">
        <v>727</v>
      </c>
      <c r="C78" s="97">
        <v>0</v>
      </c>
      <c r="D78" s="97">
        <v>0</v>
      </c>
      <c r="E78" s="97">
        <v>0</v>
      </c>
      <c r="F78" s="97">
        <v>0</v>
      </c>
    </row>
    <row r="79" spans="1:6" x14ac:dyDescent="0.2">
      <c r="A79" s="104" t="s">
        <v>133</v>
      </c>
      <c r="B79" s="101" t="s">
        <v>134</v>
      </c>
      <c r="C79" s="97">
        <v>4633.78</v>
      </c>
      <c r="D79" s="97">
        <v>4783</v>
      </c>
      <c r="E79" s="97">
        <v>4898</v>
      </c>
      <c r="F79" s="97">
        <v>5001</v>
      </c>
    </row>
    <row r="80" spans="1:6" ht="24" x14ac:dyDescent="0.2">
      <c r="A80" s="100" t="s">
        <v>135</v>
      </c>
      <c r="B80" s="101" t="s">
        <v>136</v>
      </c>
      <c r="C80" s="97">
        <f>SUM(C81:C83)</f>
        <v>-36506.129999999997</v>
      </c>
      <c r="D80" s="97">
        <f>SUM(D81:D83)</f>
        <v>-11188.69</v>
      </c>
      <c r="E80" s="97">
        <f>SUM(E81:E83)</f>
        <v>-2421.0500000000002</v>
      </c>
      <c r="F80" s="97">
        <f>SUM(F81:F83)</f>
        <v>-1119.4000000000001</v>
      </c>
    </row>
    <row r="81" spans="1:6" x14ac:dyDescent="0.2">
      <c r="A81" s="104" t="s">
        <v>137</v>
      </c>
      <c r="B81" s="101" t="s">
        <v>138</v>
      </c>
      <c r="C81" s="97">
        <v>65</v>
      </c>
      <c r="D81" s="97">
        <v>0</v>
      </c>
      <c r="E81" s="97">
        <v>0</v>
      </c>
      <c r="F81" s="97">
        <v>0</v>
      </c>
    </row>
    <row r="82" spans="1:6" ht="25.5" customHeight="1" x14ac:dyDescent="0.2">
      <c r="A82" s="105" t="s">
        <v>283</v>
      </c>
      <c r="B82" s="104" t="s">
        <v>284</v>
      </c>
      <c r="C82" s="97">
        <v>-36571.129999999997</v>
      </c>
      <c r="D82" s="209">
        <v>-11188.69</v>
      </c>
      <c r="E82" s="209">
        <v>-2421.0500000000002</v>
      </c>
      <c r="F82" s="209">
        <v>-1119.4000000000001</v>
      </c>
    </row>
    <row r="83" spans="1:6" ht="25.5" customHeight="1" x14ac:dyDescent="0.2">
      <c r="A83" s="100" t="s">
        <v>574</v>
      </c>
      <c r="B83" s="104" t="s">
        <v>573</v>
      </c>
      <c r="C83" s="97">
        <v>0</v>
      </c>
      <c r="D83" s="97">
        <v>0</v>
      </c>
      <c r="E83" s="97">
        <v>0</v>
      </c>
      <c r="F83" s="97">
        <v>0</v>
      </c>
    </row>
    <row r="84" spans="1:6" x14ac:dyDescent="0.2">
      <c r="A84" s="83" t="s">
        <v>150</v>
      </c>
      <c r="B84" s="101" t="s">
        <v>151</v>
      </c>
      <c r="C84" s="97">
        <f t="shared" ref="C84:F86" si="1">C85</f>
        <v>13040</v>
      </c>
      <c r="D84" s="97">
        <f t="shared" si="1"/>
        <v>13040</v>
      </c>
      <c r="E84" s="97">
        <f t="shared" si="1"/>
        <v>13040</v>
      </c>
      <c r="F84" s="97">
        <f t="shared" si="1"/>
        <v>13040</v>
      </c>
    </row>
    <row r="85" spans="1:6" ht="24" x14ac:dyDescent="0.2">
      <c r="A85" s="83" t="s">
        <v>152</v>
      </c>
      <c r="B85" s="101" t="s">
        <v>153</v>
      </c>
      <c r="C85" s="97">
        <f>C86+C94</f>
        <v>13040</v>
      </c>
      <c r="D85" s="97">
        <f>D86+D94</f>
        <v>13040</v>
      </c>
      <c r="E85" s="97">
        <f>E86+E94</f>
        <v>13040</v>
      </c>
      <c r="F85" s="97">
        <f>F86+F94</f>
        <v>13040</v>
      </c>
    </row>
    <row r="86" spans="1:6" x14ac:dyDescent="0.2">
      <c r="A86" s="83" t="s">
        <v>154</v>
      </c>
      <c r="B86" s="101" t="s">
        <v>155</v>
      </c>
      <c r="C86" s="97">
        <f t="shared" si="1"/>
        <v>13040</v>
      </c>
      <c r="D86" s="97">
        <f t="shared" si="1"/>
        <v>13040</v>
      </c>
      <c r="E86" s="97">
        <f t="shared" si="1"/>
        <v>13040</v>
      </c>
      <c r="F86" s="97">
        <f t="shared" si="1"/>
        <v>13040</v>
      </c>
    </row>
    <row r="87" spans="1:6" x14ac:dyDescent="0.2">
      <c r="A87" s="83" t="s">
        <v>156</v>
      </c>
      <c r="B87" s="165" t="s">
        <v>157</v>
      </c>
      <c r="C87" s="166">
        <f>SUM(C88:C93)</f>
        <v>13040</v>
      </c>
      <c r="D87" s="166">
        <f>SUM(D88:D93)</f>
        <v>13040</v>
      </c>
      <c r="E87" s="166">
        <f>SUM(E88:E93)</f>
        <v>13040</v>
      </c>
      <c r="F87" s="166">
        <f>SUM(F88:F93)</f>
        <v>13040</v>
      </c>
    </row>
    <row r="88" spans="1:6" x14ac:dyDescent="0.2">
      <c r="A88" s="69" t="s">
        <v>632</v>
      </c>
      <c r="B88" s="101" t="s">
        <v>631</v>
      </c>
      <c r="C88" s="97">
        <v>0</v>
      </c>
      <c r="D88" s="97">
        <v>0</v>
      </c>
      <c r="E88" s="97">
        <v>0</v>
      </c>
      <c r="F88" s="97">
        <v>0</v>
      </c>
    </row>
    <row r="89" spans="1:6" ht="24" x14ac:dyDescent="0.2">
      <c r="A89" s="69" t="s">
        <v>158</v>
      </c>
      <c r="B89" s="101" t="s">
        <v>159</v>
      </c>
      <c r="C89" s="97">
        <v>0</v>
      </c>
      <c r="D89" s="97">
        <v>0</v>
      </c>
      <c r="E89" s="97">
        <v>0</v>
      </c>
      <c r="F89" s="97">
        <v>0</v>
      </c>
    </row>
    <row r="90" spans="1:6" x14ac:dyDescent="0.2">
      <c r="A90" s="69" t="s">
        <v>160</v>
      </c>
      <c r="B90" s="167" t="s">
        <v>161</v>
      </c>
      <c r="C90" s="97">
        <v>500</v>
      </c>
      <c r="D90" s="97">
        <v>500</v>
      </c>
      <c r="E90" s="97">
        <v>500</v>
      </c>
      <c r="F90" s="97">
        <v>500</v>
      </c>
    </row>
    <row r="91" spans="1:6" ht="24" x14ac:dyDescent="0.2">
      <c r="A91" s="69" t="s">
        <v>414</v>
      </c>
      <c r="B91" s="167" t="s">
        <v>415</v>
      </c>
      <c r="C91" s="97">
        <v>540</v>
      </c>
      <c r="D91" s="97">
        <v>540</v>
      </c>
      <c r="E91" s="97">
        <v>540</v>
      </c>
      <c r="F91" s="97">
        <v>540</v>
      </c>
    </row>
    <row r="92" spans="1:6" ht="36" x14ac:dyDescent="0.2">
      <c r="A92" s="104" t="s">
        <v>772</v>
      </c>
      <c r="B92" s="167" t="s">
        <v>773</v>
      </c>
      <c r="C92" s="97">
        <v>12000</v>
      </c>
      <c r="D92" s="97">
        <v>12000</v>
      </c>
      <c r="E92" s="97">
        <v>12000</v>
      </c>
      <c r="F92" s="97">
        <v>12000</v>
      </c>
    </row>
    <row r="93" spans="1:6" ht="24" x14ac:dyDescent="0.2">
      <c r="A93" s="69" t="s">
        <v>739</v>
      </c>
      <c r="B93" s="167" t="s">
        <v>740</v>
      </c>
      <c r="C93" s="97">
        <v>0</v>
      </c>
      <c r="D93" s="97">
        <v>0</v>
      </c>
      <c r="E93" s="97">
        <v>0</v>
      </c>
      <c r="F93" s="97">
        <v>0</v>
      </c>
    </row>
    <row r="94" spans="1:6" x14ac:dyDescent="0.2">
      <c r="A94" s="83" t="s">
        <v>370</v>
      </c>
      <c r="B94" s="101" t="s">
        <v>728</v>
      </c>
      <c r="C94" s="97">
        <f>C96+C95</f>
        <v>0</v>
      </c>
      <c r="D94" s="97">
        <f>D96+D95</f>
        <v>0</v>
      </c>
      <c r="E94" s="97">
        <f>E96+E95</f>
        <v>0</v>
      </c>
      <c r="F94" s="97">
        <f>F96+F95</f>
        <v>0</v>
      </c>
    </row>
    <row r="95" spans="1:6" ht="24" x14ac:dyDescent="0.2">
      <c r="A95" s="104" t="s">
        <v>371</v>
      </c>
      <c r="B95" s="101" t="s">
        <v>729</v>
      </c>
      <c r="C95" s="97">
        <v>0</v>
      </c>
      <c r="D95" s="97">
        <v>0</v>
      </c>
      <c r="E95" s="97">
        <v>0</v>
      </c>
      <c r="F95" s="97">
        <v>0</v>
      </c>
    </row>
    <row r="96" spans="1:6" ht="24" x14ac:dyDescent="0.2">
      <c r="A96" s="104" t="s">
        <v>628</v>
      </c>
      <c r="B96" s="101" t="s">
        <v>730</v>
      </c>
      <c r="C96" s="97">
        <v>0</v>
      </c>
      <c r="D96" s="97">
        <v>0</v>
      </c>
      <c r="E96" s="97">
        <v>0</v>
      </c>
      <c r="F96" s="97">
        <v>0</v>
      </c>
    </row>
    <row r="97" spans="1:6" ht="24" x14ac:dyDescent="0.2">
      <c r="A97" s="83" t="s">
        <v>279</v>
      </c>
      <c r="B97" s="107"/>
      <c r="C97" s="81">
        <f>C7</f>
        <v>271636.30000000005</v>
      </c>
      <c r="D97" s="81">
        <f>D7</f>
        <v>301895.23</v>
      </c>
      <c r="E97" s="81">
        <f>E7</f>
        <v>315912.75</v>
      </c>
      <c r="F97" s="81">
        <f>F7</f>
        <v>322396.27999999997</v>
      </c>
    </row>
    <row r="98" spans="1:6" ht="12" customHeight="1" x14ac:dyDescent="0.2">
      <c r="A98" s="168"/>
      <c r="B98" s="53"/>
      <c r="C98" s="55"/>
      <c r="D98" s="55"/>
      <c r="E98" s="55"/>
    </row>
    <row r="99" spans="1:6" x14ac:dyDescent="0.2">
      <c r="A99" s="169" t="s">
        <v>163</v>
      </c>
      <c r="B99" s="53" t="s">
        <v>164</v>
      </c>
      <c r="C99" s="62"/>
      <c r="D99" s="62"/>
      <c r="E99" s="62"/>
    </row>
    <row r="100" spans="1:6" x14ac:dyDescent="0.2">
      <c r="A100" s="135" t="s">
        <v>401</v>
      </c>
      <c r="B100" s="53" t="s">
        <v>402</v>
      </c>
      <c r="C100" s="62"/>
      <c r="D100" s="62"/>
      <c r="E100" s="62"/>
    </row>
    <row r="101" spans="1:6" x14ac:dyDescent="0.2">
      <c r="A101" s="135"/>
      <c r="B101" s="53"/>
      <c r="C101" s="55"/>
      <c r="D101" s="55"/>
      <c r="E101" s="55"/>
    </row>
    <row r="102" spans="1:6" x14ac:dyDescent="0.2">
      <c r="A102" s="135"/>
      <c r="B102" s="53"/>
      <c r="C102" s="55"/>
      <c r="D102" s="55"/>
      <c r="E102" s="55"/>
    </row>
    <row r="103" spans="1:6" x14ac:dyDescent="0.2">
      <c r="A103" s="135"/>
      <c r="B103" s="53"/>
      <c r="C103" s="55"/>
      <c r="D103" s="55"/>
      <c r="E103" s="55"/>
    </row>
  </sheetData>
  <mergeCells count="1">
    <mergeCell ref="A2:F2"/>
  </mergeCells>
  <phoneticPr fontId="3" type="noConversion"/>
  <pageMargins left="0.5" right="0.10433070899999999" top="0.98425196850393704" bottom="0.984251969" header="0.511811023622047" footer="0.511811023622047"/>
  <pageSetup paperSize="9" fitToHeight="2" orientation="portrait" r:id="rId1"/>
  <headerFooter alignWithMargins="0">
    <oddHeader>&amp;CMUNICIPIUL DROBETA TURNU SEVERIN
JUDETUL MEHEDINTI</oddHeader>
    <oddFooter>&amp;C&amp;P&amp;R&amp;A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3"/>
  <sheetViews>
    <sheetView zoomScale="130" zoomScaleNormal="130" workbookViewId="0">
      <selection activeCell="H14" sqref="H14"/>
    </sheetView>
  </sheetViews>
  <sheetFormatPr defaultRowHeight="12.75" x14ac:dyDescent="0.2"/>
  <cols>
    <col min="1" max="1" width="44" style="2" customWidth="1"/>
    <col min="2" max="2" width="9.7109375" style="2" customWidth="1"/>
    <col min="3" max="3" width="9.5703125" style="1" customWidth="1"/>
    <col min="4" max="4" width="8.85546875" style="1" customWidth="1"/>
  </cols>
  <sheetData>
    <row r="1" spans="1:6" x14ac:dyDescent="0.2">
      <c r="A1" s="53"/>
      <c r="B1" s="53"/>
      <c r="C1" s="55"/>
      <c r="D1" s="55"/>
    </row>
    <row r="2" spans="1:6" x14ac:dyDescent="0.2">
      <c r="A2" s="53"/>
      <c r="B2" s="53"/>
      <c r="C2" s="55"/>
      <c r="D2" s="55"/>
    </row>
    <row r="3" spans="1:6" x14ac:dyDescent="0.2">
      <c r="A3" s="138"/>
      <c r="B3" s="138"/>
      <c r="C3" s="55"/>
      <c r="D3" s="55"/>
    </row>
    <row r="4" spans="1:6" s="54" customFormat="1" x14ac:dyDescent="0.2">
      <c r="A4" s="53" t="s">
        <v>902</v>
      </c>
      <c r="B4" s="53"/>
      <c r="C4" s="55"/>
      <c r="D4" s="55"/>
    </row>
    <row r="5" spans="1:6" x14ac:dyDescent="0.2">
      <c r="A5" s="138"/>
      <c r="B5" s="138"/>
      <c r="C5" s="55"/>
      <c r="D5" s="55"/>
    </row>
    <row r="6" spans="1:6" x14ac:dyDescent="0.2">
      <c r="A6" s="53"/>
      <c r="B6" s="92"/>
      <c r="C6" s="62"/>
      <c r="D6" s="62"/>
    </row>
    <row r="7" spans="1:6" x14ac:dyDescent="0.2">
      <c r="A7" s="139"/>
      <c r="B7" s="92"/>
      <c r="C7" s="62"/>
      <c r="D7" s="62"/>
      <c r="F7" s="114" t="s">
        <v>714</v>
      </c>
    </row>
    <row r="8" spans="1:6" ht="44.45" customHeight="1" x14ac:dyDescent="0.2">
      <c r="A8" s="82" t="s">
        <v>0</v>
      </c>
      <c r="B8" s="82" t="s">
        <v>1</v>
      </c>
      <c r="C8" s="211" t="s">
        <v>897</v>
      </c>
      <c r="D8" s="211" t="s">
        <v>898</v>
      </c>
      <c r="E8" s="211" t="s">
        <v>901</v>
      </c>
      <c r="F8" s="211" t="s">
        <v>900</v>
      </c>
    </row>
    <row r="9" spans="1:6" x14ac:dyDescent="0.2">
      <c r="A9" s="95" t="s">
        <v>280</v>
      </c>
      <c r="B9" s="96" t="s">
        <v>3</v>
      </c>
      <c r="C9" s="97">
        <f>C14+C13+C20+C62+C11+C49+C38</f>
        <v>266633.96999999997</v>
      </c>
      <c r="D9" s="97">
        <f>D14+D13+D20+D62+D11+D49+D38</f>
        <v>101976.49</v>
      </c>
      <c r="E9" s="97">
        <f>E14+E13+E20+E62+E11+E49+E38</f>
        <v>27963.96</v>
      </c>
      <c r="F9" s="97">
        <f>F14+F13+F20+F62+F11+F49+F38</f>
        <v>4101.6400000000003</v>
      </c>
    </row>
    <row r="10" spans="1:6" x14ac:dyDescent="0.2">
      <c r="A10" s="95" t="s">
        <v>4</v>
      </c>
      <c r="B10" s="98" t="s">
        <v>5</v>
      </c>
      <c r="C10" s="97">
        <f>C14+C11</f>
        <v>245.64</v>
      </c>
      <c r="D10" s="97">
        <f>D14+D11</f>
        <v>0</v>
      </c>
      <c r="E10" s="97">
        <f>E14+E11</f>
        <v>0</v>
      </c>
      <c r="F10" s="97">
        <f>F14+F11</f>
        <v>0</v>
      </c>
    </row>
    <row r="11" spans="1:6" x14ac:dyDescent="0.2">
      <c r="A11" s="95" t="s">
        <v>129</v>
      </c>
      <c r="B11" s="98" t="s">
        <v>130</v>
      </c>
      <c r="C11" s="97">
        <f>C12</f>
        <v>0</v>
      </c>
      <c r="D11" s="97">
        <f>D12</f>
        <v>0</v>
      </c>
      <c r="E11" s="97">
        <f>E12</f>
        <v>0</v>
      </c>
      <c r="F11" s="97">
        <f>F12</f>
        <v>0</v>
      </c>
    </row>
    <row r="12" spans="1:6" x14ac:dyDescent="0.2">
      <c r="A12" s="104" t="s">
        <v>374</v>
      </c>
      <c r="B12" s="101" t="s">
        <v>727</v>
      </c>
      <c r="C12" s="97">
        <v>0</v>
      </c>
      <c r="D12" s="97">
        <v>0</v>
      </c>
      <c r="E12" s="97">
        <v>0</v>
      </c>
      <c r="F12" s="97">
        <v>0</v>
      </c>
    </row>
    <row r="13" spans="1:6" x14ac:dyDescent="0.2">
      <c r="A13" s="100" t="s">
        <v>286</v>
      </c>
      <c r="B13" s="101" t="s">
        <v>285</v>
      </c>
      <c r="C13" s="97">
        <v>36571.129999999997</v>
      </c>
      <c r="D13" s="209">
        <v>11188.69</v>
      </c>
      <c r="E13" s="209">
        <v>2421.0500000000002</v>
      </c>
      <c r="F13" s="209">
        <v>1119.4000000000001</v>
      </c>
    </row>
    <row r="14" spans="1:6" x14ac:dyDescent="0.2">
      <c r="A14" s="102" t="s">
        <v>139</v>
      </c>
      <c r="B14" s="98" t="s">
        <v>140</v>
      </c>
      <c r="C14" s="97">
        <f>C15</f>
        <v>245.64</v>
      </c>
      <c r="D14" s="97">
        <f>D15</f>
        <v>0</v>
      </c>
      <c r="E14" s="97">
        <f>E15</f>
        <v>0</v>
      </c>
      <c r="F14" s="97">
        <f>F15</f>
        <v>0</v>
      </c>
    </row>
    <row r="15" spans="1:6" x14ac:dyDescent="0.2">
      <c r="A15" s="102" t="s">
        <v>141</v>
      </c>
      <c r="B15" s="98" t="s">
        <v>142</v>
      </c>
      <c r="C15" s="97">
        <f>SUM(C16:C19)</f>
        <v>245.64</v>
      </c>
      <c r="D15" s="97">
        <f>SUM(D16:D19)</f>
        <v>0</v>
      </c>
      <c r="E15" s="97">
        <f>SUM(E16:E19)</f>
        <v>0</v>
      </c>
      <c r="F15" s="97">
        <f>SUM(F16:F19)</f>
        <v>0</v>
      </c>
    </row>
    <row r="16" spans="1:6" x14ac:dyDescent="0.2">
      <c r="A16" s="103" t="s">
        <v>143</v>
      </c>
      <c r="B16" s="101" t="s">
        <v>144</v>
      </c>
      <c r="C16" s="97">
        <v>3.53</v>
      </c>
      <c r="D16" s="97">
        <v>0</v>
      </c>
      <c r="E16" s="97">
        <v>0</v>
      </c>
      <c r="F16" s="97">
        <v>0</v>
      </c>
    </row>
    <row r="17" spans="1:8" ht="25.9" customHeight="1" x14ac:dyDescent="0.2">
      <c r="A17" s="104" t="s">
        <v>829</v>
      </c>
      <c r="B17" s="101" t="s">
        <v>145</v>
      </c>
      <c r="C17" s="97">
        <v>72.61</v>
      </c>
      <c r="D17" s="97">
        <v>0</v>
      </c>
      <c r="E17" s="97">
        <v>0</v>
      </c>
      <c r="F17" s="97">
        <v>0</v>
      </c>
    </row>
    <row r="18" spans="1:8" x14ac:dyDescent="0.2">
      <c r="A18" s="103" t="s">
        <v>146</v>
      </c>
      <c r="B18" s="101" t="s">
        <v>147</v>
      </c>
      <c r="C18" s="97">
        <v>0</v>
      </c>
      <c r="D18" s="97">
        <v>0</v>
      </c>
      <c r="E18" s="97">
        <v>0</v>
      </c>
      <c r="F18" s="97">
        <v>0</v>
      </c>
    </row>
    <row r="19" spans="1:8" ht="24" x14ac:dyDescent="0.2">
      <c r="A19" s="104" t="s">
        <v>148</v>
      </c>
      <c r="B19" s="101" t="s">
        <v>149</v>
      </c>
      <c r="C19" s="97">
        <v>169.5</v>
      </c>
      <c r="D19" s="97">
        <v>0</v>
      </c>
      <c r="E19" s="97">
        <v>0</v>
      </c>
      <c r="F19" s="97">
        <v>0</v>
      </c>
    </row>
    <row r="20" spans="1:8" x14ac:dyDescent="0.2">
      <c r="A20" s="102" t="s">
        <v>292</v>
      </c>
      <c r="B20" s="98" t="s">
        <v>155</v>
      </c>
      <c r="C20" s="97">
        <f>C21</f>
        <v>90052.46</v>
      </c>
      <c r="D20" s="97">
        <f>D21</f>
        <v>17802.28</v>
      </c>
      <c r="E20" s="97">
        <f>E21</f>
        <v>5247.03</v>
      </c>
      <c r="F20" s="97">
        <f>F21</f>
        <v>1192.9000000000001</v>
      </c>
    </row>
    <row r="21" spans="1:8" x14ac:dyDescent="0.2">
      <c r="A21" s="103" t="s">
        <v>293</v>
      </c>
      <c r="B21" s="101" t="s">
        <v>732</v>
      </c>
      <c r="C21" s="97">
        <f>C22+C23+C24+C25+C26+C27+C32+C36</f>
        <v>90052.46</v>
      </c>
      <c r="D21" s="97">
        <f>D22+D23+D24+D25+D26+D27+D32+D36</f>
        <v>17802.28</v>
      </c>
      <c r="E21" s="97">
        <f>E22+E23+E24+E25+E26+E27+E32+E36</f>
        <v>5247.03</v>
      </c>
      <c r="F21" s="97">
        <f>F22+F23+F24+F25+F26+F27+F32+F36</f>
        <v>1192.9000000000001</v>
      </c>
    </row>
    <row r="22" spans="1:8" x14ac:dyDescent="0.2">
      <c r="A22" s="104" t="s">
        <v>298</v>
      </c>
      <c r="B22" s="101" t="s">
        <v>297</v>
      </c>
      <c r="C22" s="97">
        <v>0</v>
      </c>
      <c r="D22" s="97">
        <v>0</v>
      </c>
      <c r="E22" s="97">
        <v>0</v>
      </c>
      <c r="F22" s="97">
        <v>0</v>
      </c>
    </row>
    <row r="23" spans="1:8" ht="24" x14ac:dyDescent="0.2">
      <c r="A23" s="104" t="s">
        <v>290</v>
      </c>
      <c r="B23" s="101" t="s">
        <v>291</v>
      </c>
      <c r="C23" s="97">
        <v>0</v>
      </c>
      <c r="D23" s="97">
        <v>0</v>
      </c>
      <c r="E23" s="97">
        <v>0</v>
      </c>
      <c r="F23" s="97">
        <v>0</v>
      </c>
    </row>
    <row r="24" spans="1:8" x14ac:dyDescent="0.2">
      <c r="A24" s="104" t="s">
        <v>345</v>
      </c>
      <c r="B24" s="101" t="s">
        <v>346</v>
      </c>
      <c r="C24" s="97">
        <v>0</v>
      </c>
      <c r="D24" s="97">
        <v>0</v>
      </c>
      <c r="E24" s="97">
        <v>0</v>
      </c>
      <c r="F24" s="97">
        <v>0</v>
      </c>
    </row>
    <row r="25" spans="1:8" x14ac:dyDescent="0.2">
      <c r="A25" s="104" t="s">
        <v>470</v>
      </c>
      <c r="B25" s="101" t="s">
        <v>469</v>
      </c>
      <c r="C25" s="97">
        <v>0</v>
      </c>
      <c r="D25" s="97">
        <v>0</v>
      </c>
      <c r="E25" s="97">
        <v>0</v>
      </c>
      <c r="F25" s="97">
        <v>0</v>
      </c>
    </row>
    <row r="26" spans="1:8" ht="24" x14ac:dyDescent="0.2">
      <c r="A26" s="104" t="s">
        <v>290</v>
      </c>
      <c r="B26" s="101" t="s">
        <v>491</v>
      </c>
      <c r="C26" s="97">
        <v>0</v>
      </c>
      <c r="D26" s="97">
        <v>0</v>
      </c>
      <c r="E26" s="97">
        <v>0</v>
      </c>
      <c r="F26" s="97">
        <v>0</v>
      </c>
    </row>
    <row r="27" spans="1:8" ht="24" x14ac:dyDescent="0.2">
      <c r="A27" s="104" t="s">
        <v>758</v>
      </c>
      <c r="B27" s="101" t="s">
        <v>759</v>
      </c>
      <c r="C27" s="97">
        <f>C28+C30+C29+C31</f>
        <v>19568.349999999999</v>
      </c>
      <c r="D27" s="97">
        <f>D28+D30+D29+D31</f>
        <v>0</v>
      </c>
      <c r="E27" s="97">
        <f>E28+E30+E29+E31</f>
        <v>0</v>
      </c>
      <c r="F27" s="97">
        <f>F28+F30+F29+F31</f>
        <v>0</v>
      </c>
    </row>
    <row r="28" spans="1:8" x14ac:dyDescent="0.2">
      <c r="A28" s="104" t="s">
        <v>751</v>
      </c>
      <c r="B28" s="101" t="s">
        <v>760</v>
      </c>
      <c r="C28" s="97">
        <v>12477.55</v>
      </c>
      <c r="D28" s="97">
        <v>0</v>
      </c>
      <c r="E28" s="97">
        <v>0</v>
      </c>
      <c r="F28" s="97">
        <v>0</v>
      </c>
      <c r="H28" s="118"/>
    </row>
    <row r="29" spans="1:8" x14ac:dyDescent="0.2">
      <c r="A29" s="104" t="s">
        <v>784</v>
      </c>
      <c r="B29" s="101" t="s">
        <v>786</v>
      </c>
      <c r="C29" s="97">
        <v>4677.6000000000004</v>
      </c>
      <c r="D29" s="97">
        <v>0</v>
      </c>
      <c r="E29" s="97">
        <v>0</v>
      </c>
      <c r="F29" s="97">
        <v>0</v>
      </c>
    </row>
    <row r="30" spans="1:8" x14ac:dyDescent="0.2">
      <c r="A30" s="104" t="s">
        <v>754</v>
      </c>
      <c r="B30" s="101" t="s">
        <v>761</v>
      </c>
      <c r="C30" s="97">
        <v>2413.1999999999998</v>
      </c>
      <c r="D30" s="97">
        <v>0</v>
      </c>
      <c r="E30" s="97">
        <v>0</v>
      </c>
      <c r="F30" s="97">
        <v>0</v>
      </c>
    </row>
    <row r="31" spans="1:8" ht="25.5" x14ac:dyDescent="0.2">
      <c r="A31" s="99" t="s">
        <v>859</v>
      </c>
      <c r="B31" s="101" t="s">
        <v>858</v>
      </c>
      <c r="C31" s="97">
        <v>0</v>
      </c>
      <c r="D31" s="97">
        <v>0</v>
      </c>
      <c r="E31" s="97">
        <v>0</v>
      </c>
      <c r="F31" s="97">
        <v>0</v>
      </c>
    </row>
    <row r="32" spans="1:8" ht="24" x14ac:dyDescent="0.2">
      <c r="A32" s="104" t="s">
        <v>787</v>
      </c>
      <c r="B32" s="101" t="s">
        <v>788</v>
      </c>
      <c r="C32" s="97">
        <f>C33+C34+C35</f>
        <v>54505.279999999999</v>
      </c>
      <c r="D32" s="97">
        <f>D33+D34+D35</f>
        <v>0</v>
      </c>
      <c r="E32" s="97">
        <f>E33+E34+E35</f>
        <v>0</v>
      </c>
      <c r="F32" s="97">
        <f>F33+F34+F35</f>
        <v>0</v>
      </c>
    </row>
    <row r="33" spans="1:9" x14ac:dyDescent="0.2">
      <c r="A33" s="104" t="s">
        <v>789</v>
      </c>
      <c r="B33" s="101" t="s">
        <v>790</v>
      </c>
      <c r="C33" s="97">
        <v>45892.38</v>
      </c>
      <c r="D33" s="97">
        <v>0</v>
      </c>
      <c r="E33" s="97">
        <v>0</v>
      </c>
      <c r="F33" s="97">
        <v>0</v>
      </c>
      <c r="H33" s="118"/>
    </row>
    <row r="34" spans="1:9" x14ac:dyDescent="0.2">
      <c r="A34" s="104" t="s">
        <v>784</v>
      </c>
      <c r="B34" s="101" t="s">
        <v>791</v>
      </c>
      <c r="C34" s="97">
        <v>0</v>
      </c>
      <c r="D34" s="97">
        <v>0</v>
      </c>
      <c r="E34" s="97">
        <v>0</v>
      </c>
      <c r="F34" s="97">
        <v>0</v>
      </c>
    </row>
    <row r="35" spans="1:9" x14ac:dyDescent="0.2">
      <c r="A35" s="104" t="s">
        <v>754</v>
      </c>
      <c r="B35" s="101" t="s">
        <v>792</v>
      </c>
      <c r="C35" s="97">
        <v>8612.9</v>
      </c>
      <c r="D35" s="97">
        <v>0</v>
      </c>
      <c r="E35" s="97">
        <v>0</v>
      </c>
      <c r="F35" s="97">
        <v>0</v>
      </c>
    </row>
    <row r="36" spans="1:9" ht="36" x14ac:dyDescent="0.2">
      <c r="A36" s="104" t="s">
        <v>802</v>
      </c>
      <c r="B36" s="101" t="s">
        <v>800</v>
      </c>
      <c r="C36" s="97">
        <f>C37</f>
        <v>15978.83</v>
      </c>
      <c r="D36" s="97">
        <f>D37</f>
        <v>17802.28</v>
      </c>
      <c r="E36" s="97">
        <f>E37</f>
        <v>5247.03</v>
      </c>
      <c r="F36" s="97">
        <f>F37</f>
        <v>1192.9000000000001</v>
      </c>
      <c r="I36" s="111"/>
    </row>
    <row r="37" spans="1:9" ht="36" x14ac:dyDescent="0.2">
      <c r="A37" s="104" t="s">
        <v>803</v>
      </c>
      <c r="B37" s="101" t="s">
        <v>801</v>
      </c>
      <c r="C37" s="97">
        <v>15978.83</v>
      </c>
      <c r="D37" s="97">
        <v>17802.28</v>
      </c>
      <c r="E37" s="97">
        <v>5247.03</v>
      </c>
      <c r="F37" s="97">
        <v>1192.9000000000001</v>
      </c>
      <c r="G37" s="118"/>
      <c r="H37" s="118"/>
    </row>
    <row r="38" spans="1:9" x14ac:dyDescent="0.2">
      <c r="A38" s="83" t="s">
        <v>370</v>
      </c>
      <c r="B38" s="101" t="s">
        <v>728</v>
      </c>
      <c r="C38" s="97">
        <f>C39+C41+C45+C40</f>
        <v>31934.37</v>
      </c>
      <c r="D38" s="97">
        <f>D39+D41+D45+D40</f>
        <v>0</v>
      </c>
      <c r="E38" s="97">
        <f>E39+E41+E45+E40</f>
        <v>0</v>
      </c>
      <c r="F38" s="97">
        <f>F39+F41+F45+F40</f>
        <v>0</v>
      </c>
    </row>
    <row r="39" spans="1:9" x14ac:dyDescent="0.2">
      <c r="A39" s="104" t="s">
        <v>628</v>
      </c>
      <c r="B39" s="101" t="s">
        <v>730</v>
      </c>
      <c r="C39" s="97">
        <v>0</v>
      </c>
      <c r="D39" s="97">
        <v>0</v>
      </c>
      <c r="E39" s="97">
        <v>0</v>
      </c>
      <c r="F39" s="97">
        <v>0</v>
      </c>
    </row>
    <row r="40" spans="1:9" x14ac:dyDescent="0.2">
      <c r="A40" s="104" t="s">
        <v>840</v>
      </c>
      <c r="B40" s="101" t="s">
        <v>839</v>
      </c>
      <c r="C40" s="97">
        <v>25128</v>
      </c>
      <c r="D40" s="97">
        <v>0</v>
      </c>
      <c r="E40" s="97">
        <v>0</v>
      </c>
      <c r="F40" s="97">
        <v>0</v>
      </c>
    </row>
    <row r="41" spans="1:9" x14ac:dyDescent="0.2">
      <c r="A41" s="104" t="s">
        <v>818</v>
      </c>
      <c r="B41" s="101" t="s">
        <v>819</v>
      </c>
      <c r="C41" s="97">
        <f>C42+C43+C44</f>
        <v>0</v>
      </c>
      <c r="D41" s="97">
        <f>D42+D43+D44</f>
        <v>0</v>
      </c>
      <c r="E41" s="97">
        <f>E42+E43+E44</f>
        <v>0</v>
      </c>
      <c r="F41" s="97">
        <f>F42+F43+F44</f>
        <v>0</v>
      </c>
    </row>
    <row r="42" spans="1:9" x14ac:dyDescent="0.2">
      <c r="A42" s="104" t="s">
        <v>820</v>
      </c>
      <c r="B42" s="101" t="s">
        <v>821</v>
      </c>
      <c r="C42" s="97">
        <v>0</v>
      </c>
      <c r="D42" s="97">
        <v>0</v>
      </c>
      <c r="E42" s="97">
        <v>0</v>
      </c>
      <c r="F42" s="97">
        <v>0</v>
      </c>
    </row>
    <row r="43" spans="1:9" x14ac:dyDescent="0.2">
      <c r="A43" s="104" t="s">
        <v>784</v>
      </c>
      <c r="B43" s="101" t="s">
        <v>822</v>
      </c>
      <c r="C43" s="97">
        <v>0</v>
      </c>
      <c r="D43" s="97">
        <v>0</v>
      </c>
      <c r="E43" s="97">
        <v>0</v>
      </c>
      <c r="F43" s="97">
        <v>0</v>
      </c>
    </row>
    <row r="44" spans="1:9" x14ac:dyDescent="0.2">
      <c r="A44" s="104" t="s">
        <v>754</v>
      </c>
      <c r="B44" s="101" t="s">
        <v>823</v>
      </c>
      <c r="C44" s="97">
        <v>0</v>
      </c>
      <c r="D44" s="97">
        <v>0</v>
      </c>
      <c r="E44" s="97">
        <v>0</v>
      </c>
      <c r="F44" s="97">
        <v>0</v>
      </c>
    </row>
    <row r="45" spans="1:9" ht="24" x14ac:dyDescent="0.2">
      <c r="A45" s="104" t="s">
        <v>828</v>
      </c>
      <c r="B45" s="101" t="s">
        <v>824</v>
      </c>
      <c r="C45" s="97">
        <f>C46+C47+C48</f>
        <v>6806.37</v>
      </c>
      <c r="D45" s="97">
        <f>D46+D47+D48</f>
        <v>0</v>
      </c>
      <c r="E45" s="97">
        <f>E46+E47+E48</f>
        <v>0</v>
      </c>
      <c r="F45" s="97">
        <f>F46+F47+F48</f>
        <v>0</v>
      </c>
    </row>
    <row r="46" spans="1:9" x14ac:dyDescent="0.2">
      <c r="A46" s="104" t="s">
        <v>751</v>
      </c>
      <c r="B46" s="101" t="s">
        <v>825</v>
      </c>
      <c r="C46" s="97">
        <v>5719.65</v>
      </c>
      <c r="D46" s="97">
        <v>0</v>
      </c>
      <c r="E46" s="97">
        <v>0</v>
      </c>
      <c r="F46" s="97">
        <v>0</v>
      </c>
    </row>
    <row r="47" spans="1:9" x14ac:dyDescent="0.2">
      <c r="A47" s="104" t="s">
        <v>784</v>
      </c>
      <c r="B47" s="101" t="s">
        <v>826</v>
      </c>
      <c r="C47" s="97">
        <v>0</v>
      </c>
      <c r="D47" s="97">
        <v>0</v>
      </c>
      <c r="E47" s="97">
        <v>0</v>
      </c>
      <c r="F47" s="97">
        <v>0</v>
      </c>
    </row>
    <row r="48" spans="1:9" x14ac:dyDescent="0.2">
      <c r="A48" s="104" t="s">
        <v>754</v>
      </c>
      <c r="B48" s="101" t="s">
        <v>827</v>
      </c>
      <c r="C48" s="97">
        <v>1086.72</v>
      </c>
      <c r="D48" s="97">
        <v>0</v>
      </c>
      <c r="E48" s="97">
        <v>0</v>
      </c>
      <c r="F48" s="97">
        <v>0</v>
      </c>
    </row>
    <row r="49" spans="1:7" ht="36" x14ac:dyDescent="0.2">
      <c r="A49" s="100" t="s">
        <v>598</v>
      </c>
      <c r="B49" s="98" t="s">
        <v>731</v>
      </c>
      <c r="C49" s="106">
        <f>C50+C54+C58</f>
        <v>100257.31999999999</v>
      </c>
      <c r="D49" s="106">
        <f>D50+D54+D58</f>
        <v>72985.52</v>
      </c>
      <c r="E49" s="106">
        <f>E50+E54+E58</f>
        <v>20295.88</v>
      </c>
      <c r="F49" s="106">
        <f>F50+F54+F58</f>
        <v>1789.34</v>
      </c>
    </row>
    <row r="50" spans="1:7" ht="36" x14ac:dyDescent="0.2">
      <c r="A50" s="104" t="s">
        <v>486</v>
      </c>
      <c r="B50" s="101" t="s">
        <v>594</v>
      </c>
      <c r="C50" s="97">
        <f>SUM(C51:C53)</f>
        <v>0</v>
      </c>
      <c r="D50" s="97">
        <f>SUM(D51:D53)</f>
        <v>0</v>
      </c>
      <c r="E50" s="97">
        <f>SUM(E51:E53)</f>
        <v>0</v>
      </c>
      <c r="F50" s="97">
        <f>SUM(F51:F53)</f>
        <v>0</v>
      </c>
    </row>
    <row r="51" spans="1:7" x14ac:dyDescent="0.2">
      <c r="A51" s="104" t="s">
        <v>287</v>
      </c>
      <c r="B51" s="101" t="s">
        <v>595</v>
      </c>
      <c r="C51" s="97">
        <v>0</v>
      </c>
      <c r="D51" s="97">
        <v>0</v>
      </c>
      <c r="E51" s="97">
        <v>0</v>
      </c>
      <c r="F51" s="97">
        <v>0</v>
      </c>
    </row>
    <row r="52" spans="1:7" x14ac:dyDescent="0.2">
      <c r="A52" s="104" t="s">
        <v>288</v>
      </c>
      <c r="B52" s="101" t="s">
        <v>596</v>
      </c>
      <c r="C52" s="97">
        <v>0</v>
      </c>
      <c r="D52" s="97">
        <v>0</v>
      </c>
      <c r="E52" s="97">
        <v>0</v>
      </c>
      <c r="F52" s="97">
        <v>0</v>
      </c>
    </row>
    <row r="53" spans="1:7" x14ac:dyDescent="0.2">
      <c r="A53" s="104" t="s">
        <v>289</v>
      </c>
      <c r="B53" s="101" t="s">
        <v>597</v>
      </c>
      <c r="C53" s="97">
        <v>0</v>
      </c>
      <c r="D53" s="97">
        <v>0</v>
      </c>
      <c r="E53" s="97">
        <v>0</v>
      </c>
      <c r="F53" s="97">
        <v>0</v>
      </c>
    </row>
    <row r="54" spans="1:7" ht="24" x14ac:dyDescent="0.2">
      <c r="A54" s="104" t="s">
        <v>804</v>
      </c>
      <c r="B54" s="101" t="s">
        <v>799</v>
      </c>
      <c r="C54" s="97">
        <f>C55+C56+C57</f>
        <v>97668.2</v>
      </c>
      <c r="D54" s="97">
        <f>D55+D56+D57</f>
        <v>71786.740000000005</v>
      </c>
      <c r="E54" s="97">
        <f>E55+E56+E57</f>
        <v>20295.88</v>
      </c>
      <c r="F54" s="97">
        <f>F55+F56+F57</f>
        <v>1789.34</v>
      </c>
    </row>
    <row r="55" spans="1:7" x14ac:dyDescent="0.2">
      <c r="A55" s="104" t="s">
        <v>287</v>
      </c>
      <c r="B55" s="101" t="s">
        <v>796</v>
      </c>
      <c r="C55" s="97">
        <v>97668.2</v>
      </c>
      <c r="D55" s="97">
        <v>71786.740000000005</v>
      </c>
      <c r="E55" s="97">
        <v>20295.88</v>
      </c>
      <c r="F55" s="97">
        <v>1789.34</v>
      </c>
    </row>
    <row r="56" spans="1:7" x14ac:dyDescent="0.2">
      <c r="A56" s="104" t="s">
        <v>288</v>
      </c>
      <c r="B56" s="101" t="s">
        <v>797</v>
      </c>
      <c r="C56" s="97">
        <v>0</v>
      </c>
      <c r="D56" s="97">
        <v>0</v>
      </c>
      <c r="E56" s="97">
        <v>0</v>
      </c>
      <c r="F56" s="97">
        <v>0</v>
      </c>
    </row>
    <row r="57" spans="1:7" x14ac:dyDescent="0.2">
      <c r="A57" s="104" t="s">
        <v>289</v>
      </c>
      <c r="B57" s="101" t="s">
        <v>798</v>
      </c>
      <c r="C57" s="97">
        <v>0</v>
      </c>
      <c r="D57" s="97">
        <v>0</v>
      </c>
      <c r="E57" s="97">
        <v>0</v>
      </c>
      <c r="F57" s="97">
        <v>0</v>
      </c>
      <c r="G57" s="111"/>
    </row>
    <row r="58" spans="1:7" ht="24" x14ac:dyDescent="0.2">
      <c r="A58" s="104" t="s">
        <v>889</v>
      </c>
      <c r="B58" s="101" t="s">
        <v>845</v>
      </c>
      <c r="C58" s="97">
        <f>C59+C60+C61</f>
        <v>2589.1200000000003</v>
      </c>
      <c r="D58" s="97">
        <f>D59+D60+D61</f>
        <v>1198.78</v>
      </c>
      <c r="E58" s="97">
        <f>E59+E60+E61</f>
        <v>0</v>
      </c>
      <c r="F58" s="97">
        <f>F59+F60+F61</f>
        <v>0</v>
      </c>
    </row>
    <row r="59" spans="1:7" x14ac:dyDescent="0.2">
      <c r="A59" s="104" t="s">
        <v>287</v>
      </c>
      <c r="B59" s="101" t="s">
        <v>846</v>
      </c>
      <c r="C59" s="97">
        <v>240.09</v>
      </c>
      <c r="D59" s="97">
        <v>1198.78</v>
      </c>
      <c r="E59" s="97">
        <v>0</v>
      </c>
      <c r="F59" s="97">
        <v>0</v>
      </c>
    </row>
    <row r="60" spans="1:7" x14ac:dyDescent="0.2">
      <c r="A60" s="104" t="s">
        <v>288</v>
      </c>
      <c r="B60" s="101" t="s">
        <v>847</v>
      </c>
      <c r="C60" s="97">
        <v>0</v>
      </c>
      <c r="D60" s="97">
        <v>0</v>
      </c>
      <c r="E60" s="97">
        <v>0</v>
      </c>
      <c r="F60" s="97">
        <v>0</v>
      </c>
    </row>
    <row r="61" spans="1:7" x14ac:dyDescent="0.2">
      <c r="A61" s="104" t="s">
        <v>289</v>
      </c>
      <c r="B61" s="101" t="s">
        <v>848</v>
      </c>
      <c r="C61" s="97">
        <v>2349.0300000000002</v>
      </c>
      <c r="D61" s="97">
        <v>0</v>
      </c>
      <c r="E61" s="97">
        <v>0</v>
      </c>
      <c r="F61" s="97">
        <v>0</v>
      </c>
      <c r="G61" s="111"/>
    </row>
    <row r="62" spans="1:7" ht="33.75" customHeight="1" x14ac:dyDescent="0.2">
      <c r="A62" s="100" t="s">
        <v>409</v>
      </c>
      <c r="B62" s="98" t="s">
        <v>5</v>
      </c>
      <c r="C62" s="106">
        <f>C63+C67+C71</f>
        <v>7573.05</v>
      </c>
      <c r="D62" s="106">
        <f>D63+D67+D71</f>
        <v>0</v>
      </c>
      <c r="E62" s="106">
        <f>E63+E67+E71</f>
        <v>0</v>
      </c>
      <c r="F62" s="106">
        <f>F63+F67+F71</f>
        <v>0</v>
      </c>
    </row>
    <row r="63" spans="1:7" ht="25.5" customHeight="1" x14ac:dyDescent="0.2">
      <c r="A63" s="104" t="s">
        <v>409</v>
      </c>
      <c r="B63" s="101" t="s">
        <v>410</v>
      </c>
      <c r="C63" s="97">
        <f>SUM(C64:C66)</f>
        <v>7573.05</v>
      </c>
      <c r="D63" s="97">
        <f>SUM(D64:D66)</f>
        <v>0</v>
      </c>
      <c r="E63" s="97">
        <f>SUM(E64:E66)</f>
        <v>0</v>
      </c>
      <c r="F63" s="97">
        <f>SUM(F64:F66)</f>
        <v>0</v>
      </c>
    </row>
    <row r="64" spans="1:7" x14ac:dyDescent="0.2">
      <c r="A64" s="103" t="s">
        <v>287</v>
      </c>
      <c r="B64" s="101" t="s">
        <v>411</v>
      </c>
      <c r="C64" s="97">
        <v>0</v>
      </c>
      <c r="D64" s="97">
        <v>0</v>
      </c>
      <c r="E64" s="97">
        <v>0</v>
      </c>
      <c r="F64" s="97">
        <v>0</v>
      </c>
    </row>
    <row r="65" spans="1:6" x14ac:dyDescent="0.2">
      <c r="A65" s="103" t="s">
        <v>288</v>
      </c>
      <c r="B65" s="101" t="s">
        <v>412</v>
      </c>
      <c r="C65" s="97">
        <v>0</v>
      </c>
      <c r="D65" s="97">
        <v>0</v>
      </c>
      <c r="E65" s="97">
        <v>0</v>
      </c>
      <c r="F65" s="97">
        <v>0</v>
      </c>
    </row>
    <row r="66" spans="1:6" x14ac:dyDescent="0.2">
      <c r="A66" s="103" t="s">
        <v>289</v>
      </c>
      <c r="B66" s="101" t="s">
        <v>413</v>
      </c>
      <c r="C66" s="97">
        <v>7573.05</v>
      </c>
      <c r="D66" s="97">
        <v>0</v>
      </c>
      <c r="E66" s="97">
        <v>0</v>
      </c>
      <c r="F66" s="97">
        <v>0</v>
      </c>
    </row>
    <row r="67" spans="1:6" ht="36" x14ac:dyDescent="0.2">
      <c r="A67" s="104" t="s">
        <v>426</v>
      </c>
      <c r="B67" s="101" t="s">
        <v>420</v>
      </c>
      <c r="C67" s="97">
        <f>SUM(C68:C70)</f>
        <v>0</v>
      </c>
      <c r="D67" s="97">
        <f>SUM(D68:D70)</f>
        <v>0</v>
      </c>
      <c r="E67" s="97">
        <f>SUM(E68:E70)</f>
        <v>0</v>
      </c>
      <c r="F67" s="97">
        <f>SUM(F68:F70)</f>
        <v>0</v>
      </c>
    </row>
    <row r="68" spans="1:6" x14ac:dyDescent="0.2">
      <c r="A68" s="104" t="s">
        <v>287</v>
      </c>
      <c r="B68" s="101" t="s">
        <v>421</v>
      </c>
      <c r="C68" s="97">
        <v>0</v>
      </c>
      <c r="D68" s="97">
        <v>0</v>
      </c>
      <c r="E68" s="97">
        <v>0</v>
      </c>
      <c r="F68" s="97">
        <v>0</v>
      </c>
    </row>
    <row r="69" spans="1:6" x14ac:dyDescent="0.2">
      <c r="A69" s="104" t="s">
        <v>288</v>
      </c>
      <c r="B69" s="101" t="s">
        <v>422</v>
      </c>
      <c r="C69" s="97">
        <v>0</v>
      </c>
      <c r="D69" s="97">
        <v>0</v>
      </c>
      <c r="E69" s="97">
        <v>0</v>
      </c>
      <c r="F69" s="97">
        <v>0</v>
      </c>
    </row>
    <row r="70" spans="1:6" x14ac:dyDescent="0.2">
      <c r="A70" s="104" t="s">
        <v>289</v>
      </c>
      <c r="B70" s="101" t="s">
        <v>423</v>
      </c>
      <c r="C70" s="97">
        <v>0</v>
      </c>
      <c r="D70" s="97">
        <v>0</v>
      </c>
      <c r="E70" s="97">
        <v>0</v>
      </c>
      <c r="F70" s="97">
        <v>0</v>
      </c>
    </row>
    <row r="71" spans="1:6" ht="36" x14ac:dyDescent="0.2">
      <c r="A71" s="104" t="s">
        <v>484</v>
      </c>
      <c r="B71" s="101" t="s">
        <v>487</v>
      </c>
      <c r="C71" s="97">
        <f>SUM(C72:C74)</f>
        <v>0</v>
      </c>
      <c r="D71" s="97">
        <f>SUM(D72:D74)</f>
        <v>0</v>
      </c>
      <c r="E71" s="97">
        <f>SUM(E72:E74)</f>
        <v>0</v>
      </c>
      <c r="F71" s="97">
        <f>SUM(F72:F74)</f>
        <v>0</v>
      </c>
    </row>
    <row r="72" spans="1:6" x14ac:dyDescent="0.2">
      <c r="A72" s="104" t="s">
        <v>287</v>
      </c>
      <c r="B72" s="101" t="s">
        <v>488</v>
      </c>
      <c r="C72" s="97">
        <v>0</v>
      </c>
      <c r="D72" s="97">
        <v>0</v>
      </c>
      <c r="E72" s="97">
        <v>0</v>
      </c>
      <c r="F72" s="97">
        <v>0</v>
      </c>
    </row>
    <row r="73" spans="1:6" x14ac:dyDescent="0.2">
      <c r="A73" s="104" t="s">
        <v>288</v>
      </c>
      <c r="B73" s="101" t="s">
        <v>489</v>
      </c>
      <c r="C73" s="97">
        <v>0</v>
      </c>
      <c r="D73" s="97">
        <v>0</v>
      </c>
      <c r="E73" s="97">
        <v>0</v>
      </c>
      <c r="F73" s="97">
        <v>0</v>
      </c>
    </row>
    <row r="74" spans="1:6" x14ac:dyDescent="0.2">
      <c r="A74" s="104" t="s">
        <v>289</v>
      </c>
      <c r="B74" s="101" t="s">
        <v>490</v>
      </c>
      <c r="C74" s="97"/>
      <c r="D74" s="97"/>
      <c r="E74" s="97"/>
      <c r="F74" s="97"/>
    </row>
    <row r="75" spans="1:6" x14ac:dyDescent="0.2">
      <c r="A75" s="140" t="s">
        <v>281</v>
      </c>
      <c r="B75" s="107"/>
      <c r="C75" s="81">
        <f>C9</f>
        <v>266633.96999999997</v>
      </c>
      <c r="D75" s="81">
        <f>D9</f>
        <v>101976.49</v>
      </c>
      <c r="E75" s="81">
        <f>E9</f>
        <v>27963.96</v>
      </c>
      <c r="F75" s="81">
        <f>F9</f>
        <v>4101.6400000000003</v>
      </c>
    </row>
    <row r="76" spans="1:6" x14ac:dyDescent="0.2">
      <c r="A76" s="141"/>
      <c r="B76" s="53"/>
      <c r="C76" s="55"/>
      <c r="D76" s="55"/>
    </row>
    <row r="77" spans="1:6" x14ac:dyDescent="0.2">
      <c r="A77" s="108" t="s">
        <v>163</v>
      </c>
      <c r="B77" s="53" t="s">
        <v>164</v>
      </c>
      <c r="C77" s="62"/>
      <c r="D77" s="62"/>
    </row>
    <row r="78" spans="1:6" x14ac:dyDescent="0.2">
      <c r="A78" s="53" t="s">
        <v>401</v>
      </c>
      <c r="B78" s="53" t="s">
        <v>402</v>
      </c>
      <c r="C78" s="62"/>
      <c r="D78" s="62"/>
    </row>
    <row r="79" spans="1:6" x14ac:dyDescent="0.2">
      <c r="A79" s="53"/>
      <c r="B79" s="53"/>
      <c r="C79" s="55"/>
      <c r="D79" s="55"/>
    </row>
    <row r="80" spans="1:6" x14ac:dyDescent="0.2">
      <c r="A80" s="53"/>
      <c r="B80" s="53"/>
      <c r="C80" s="55"/>
      <c r="D80" s="55"/>
    </row>
    <row r="81" spans="1:4" x14ac:dyDescent="0.2">
      <c r="A81" s="53"/>
      <c r="B81" s="53"/>
      <c r="C81" s="55"/>
      <c r="D81" s="55"/>
    </row>
    <row r="82" spans="1:4" x14ac:dyDescent="0.2">
      <c r="A82" s="53"/>
      <c r="B82" s="53"/>
      <c r="C82" s="55"/>
      <c r="D82" s="55"/>
    </row>
    <row r="83" spans="1:4" x14ac:dyDescent="0.2">
      <c r="A83" s="53"/>
      <c r="B83" s="53"/>
      <c r="C83" s="55"/>
      <c r="D83" s="55"/>
    </row>
  </sheetData>
  <phoneticPr fontId="3" type="noConversion"/>
  <pageMargins left="1" right="0.35433070866141703" top="0.98425196850393704" bottom="0.984251969" header="0.511811023622047" footer="0.511811023622047"/>
  <pageSetup paperSize="9" fitToHeight="2" orientation="portrait" r:id="rId1"/>
  <headerFooter alignWithMargins="0">
    <oddHeader xml:space="preserve">&amp;CMUNICIPIUL DROBETA TURNU SEVERIN
JUDETUL MEHEDINTI
</oddHeader>
    <oddFooter>&amp;C&amp;P&amp;R&amp;A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N364"/>
  <sheetViews>
    <sheetView topLeftCell="A332" zoomScale="118" zoomScaleNormal="118" workbookViewId="0">
      <selection activeCell="L47" sqref="L47"/>
    </sheetView>
  </sheetViews>
  <sheetFormatPr defaultColWidth="8.85546875" defaultRowHeight="12.75" x14ac:dyDescent="0.2"/>
  <cols>
    <col min="1" max="1" width="42.28515625" style="184" customWidth="1"/>
    <col min="2" max="2" width="10.5703125" style="114" customWidth="1"/>
    <col min="3" max="5" width="10" style="62" customWidth="1"/>
    <col min="6" max="6" width="11.42578125" style="54" customWidth="1"/>
    <col min="7" max="7" width="9.85546875" style="111" customWidth="1"/>
    <col min="8" max="8" width="16.85546875" style="111" customWidth="1"/>
    <col min="9" max="9" width="10.140625" style="111" customWidth="1"/>
    <col min="10" max="10" width="8.85546875" style="111"/>
    <col min="11" max="11" width="9.28515625" style="111" bestFit="1" customWidth="1"/>
    <col min="12" max="16384" width="8.85546875" style="111"/>
  </cols>
  <sheetData>
    <row r="1" spans="1:11" s="2" customFormat="1" ht="11.25" customHeight="1" x14ac:dyDescent="0.2">
      <c r="A1" s="295" t="s">
        <v>903</v>
      </c>
      <c r="B1" s="296"/>
      <c r="C1" s="296"/>
      <c r="D1" s="296"/>
      <c r="E1" s="297"/>
      <c r="F1" s="53"/>
    </row>
    <row r="2" spans="1:11" s="2" customFormat="1" ht="11.25" customHeight="1" x14ac:dyDescent="0.2">
      <c r="A2" s="184"/>
      <c r="B2" s="54"/>
      <c r="C2" s="54"/>
      <c r="D2" s="54"/>
      <c r="E2" s="54"/>
      <c r="F2" s="53"/>
    </row>
    <row r="3" spans="1:11" x14ac:dyDescent="0.2">
      <c r="A3" s="143"/>
      <c r="B3" s="143"/>
      <c r="C3" s="143"/>
      <c r="D3" s="143"/>
      <c r="E3" s="143" t="s">
        <v>713</v>
      </c>
      <c r="F3" s="143" t="s">
        <v>714</v>
      </c>
    </row>
    <row r="4" spans="1:11" hidden="1" x14ac:dyDescent="0.2">
      <c r="C4" s="143"/>
      <c r="D4" s="143"/>
      <c r="E4" s="143"/>
    </row>
    <row r="5" spans="1:11" ht="44.25" customHeight="1" x14ac:dyDescent="0.2">
      <c r="A5" s="121" t="s">
        <v>0</v>
      </c>
      <c r="B5" s="122" t="s">
        <v>1</v>
      </c>
      <c r="C5" s="211" t="s">
        <v>897</v>
      </c>
      <c r="D5" s="211" t="s">
        <v>898</v>
      </c>
      <c r="E5" s="211" t="s">
        <v>901</v>
      </c>
      <c r="F5" s="211" t="s">
        <v>900</v>
      </c>
    </row>
    <row r="6" spans="1:11" s="10" customFormat="1" ht="25.5" x14ac:dyDescent="0.2">
      <c r="A6" s="91" t="s">
        <v>278</v>
      </c>
      <c r="B6" s="123"/>
      <c r="C6" s="172">
        <f>C7+C13+C28+C37+C174+C223+C262+C282+C304+C316+C159+C25+C330</f>
        <v>272133.09999999998</v>
      </c>
      <c r="D6" s="172">
        <f>D7+D13+D28+D37+D174+D223+D262+D282+D304+D316+D159+D25+D330</f>
        <v>301895.23</v>
      </c>
      <c r="E6" s="172">
        <f>E7+E13+E28+E37+E174+E223+E262+E282+E304+E316+E159+E25+E330</f>
        <v>315912.75</v>
      </c>
      <c r="F6" s="172">
        <f>F7+F13+F28+F37+F174+F223+F262+F282+F304+F316+F159+F25+F330</f>
        <v>322396.28000000003</v>
      </c>
    </row>
    <row r="7" spans="1:11" x14ac:dyDescent="0.2">
      <c r="A7" s="125" t="s">
        <v>166</v>
      </c>
      <c r="B7" s="126" t="s">
        <v>167</v>
      </c>
      <c r="C7" s="144">
        <f t="shared" ref="C7:F9" si="0">C10</f>
        <v>36500</v>
      </c>
      <c r="D7" s="144">
        <f t="shared" si="0"/>
        <v>38517.31</v>
      </c>
      <c r="E7" s="144">
        <f t="shared" si="0"/>
        <v>39461.949999999997</v>
      </c>
      <c r="F7" s="144">
        <f t="shared" si="0"/>
        <v>41830.6</v>
      </c>
    </row>
    <row r="8" spans="1:11" x14ac:dyDescent="0.2">
      <c r="A8" s="86" t="s">
        <v>168</v>
      </c>
      <c r="B8" s="127">
        <v>10</v>
      </c>
      <c r="C8" s="144">
        <f>C11</f>
        <v>28500</v>
      </c>
      <c r="D8" s="144">
        <f>D11</f>
        <v>28800</v>
      </c>
      <c r="E8" s="144">
        <f>E11</f>
        <v>29016</v>
      </c>
      <c r="F8" s="144">
        <f>F11</f>
        <v>29621</v>
      </c>
    </row>
    <row r="9" spans="1:11" x14ac:dyDescent="0.2">
      <c r="A9" s="86" t="s">
        <v>169</v>
      </c>
      <c r="B9" s="126">
        <v>20</v>
      </c>
      <c r="C9" s="144">
        <f t="shared" si="0"/>
        <v>8000</v>
      </c>
      <c r="D9" s="144">
        <f t="shared" si="0"/>
        <v>9717.31</v>
      </c>
      <c r="E9" s="144">
        <f t="shared" si="0"/>
        <v>10445.950000000001</v>
      </c>
      <c r="F9" s="144">
        <f t="shared" si="0"/>
        <v>12209.6</v>
      </c>
      <c r="G9" s="111" t="s">
        <v>763</v>
      </c>
      <c r="I9" s="113"/>
    </row>
    <row r="10" spans="1:11" x14ac:dyDescent="0.2">
      <c r="A10" s="87" t="s">
        <v>173</v>
      </c>
      <c r="B10" s="126" t="s">
        <v>174</v>
      </c>
      <c r="C10" s="144">
        <f>SUM(C11:C12)</f>
        <v>36500</v>
      </c>
      <c r="D10" s="144">
        <f>SUM(D11:D12)</f>
        <v>38517.31</v>
      </c>
      <c r="E10" s="144">
        <f>SUM(E11:E12)</f>
        <v>39461.949999999997</v>
      </c>
      <c r="F10" s="144">
        <f>SUM(F11:F12)</f>
        <v>41830.6</v>
      </c>
      <c r="G10" s="111" t="s">
        <v>763</v>
      </c>
    </row>
    <row r="11" spans="1:11" x14ac:dyDescent="0.2">
      <c r="A11" s="86" t="s">
        <v>175</v>
      </c>
      <c r="B11" s="127">
        <v>10</v>
      </c>
      <c r="C11" s="144">
        <v>28500</v>
      </c>
      <c r="D11" s="144">
        <v>28800</v>
      </c>
      <c r="E11" s="124">
        <v>29016</v>
      </c>
      <c r="F11" s="124">
        <v>29621</v>
      </c>
    </row>
    <row r="12" spans="1:11" x14ac:dyDescent="0.2">
      <c r="A12" s="86" t="s">
        <v>169</v>
      </c>
      <c r="B12" s="126">
        <v>20</v>
      </c>
      <c r="C12" s="144">
        <v>8000</v>
      </c>
      <c r="D12" s="144">
        <v>9717.31</v>
      </c>
      <c r="E12" s="124">
        <v>10445.950000000001</v>
      </c>
      <c r="F12" s="124">
        <v>12209.6</v>
      </c>
      <c r="G12" s="112"/>
      <c r="I12" s="112"/>
      <c r="J12" s="53"/>
      <c r="K12" s="54"/>
    </row>
    <row r="13" spans="1:11" x14ac:dyDescent="0.2">
      <c r="A13" s="125" t="s">
        <v>179</v>
      </c>
      <c r="B13" s="126" t="s">
        <v>180</v>
      </c>
      <c r="C13" s="144">
        <f>C17+C19+C22</f>
        <v>1530</v>
      </c>
      <c r="D13" s="144">
        <f>D17+D19+D22</f>
        <v>2660</v>
      </c>
      <c r="E13" s="144">
        <f>E17+E19+E22</f>
        <v>2899</v>
      </c>
      <c r="F13" s="144">
        <f>F17+F19+F22</f>
        <v>2733</v>
      </c>
    </row>
    <row r="14" spans="1:11" x14ac:dyDescent="0.2">
      <c r="A14" s="86" t="s">
        <v>175</v>
      </c>
      <c r="B14" s="127">
        <v>10</v>
      </c>
      <c r="C14" s="144">
        <f t="shared" ref="C14:F15" si="1">C20+C23</f>
        <v>1510</v>
      </c>
      <c r="D14" s="144">
        <f t="shared" si="1"/>
        <v>1610</v>
      </c>
      <c r="E14" s="144">
        <f t="shared" si="1"/>
        <v>1649</v>
      </c>
      <c r="F14" s="144">
        <f t="shared" si="1"/>
        <v>1683</v>
      </c>
    </row>
    <row r="15" spans="1:11" x14ac:dyDescent="0.2">
      <c r="A15" s="86" t="s">
        <v>169</v>
      </c>
      <c r="B15" s="126">
        <v>20</v>
      </c>
      <c r="C15" s="144">
        <f t="shared" si="1"/>
        <v>20</v>
      </c>
      <c r="D15" s="144">
        <f t="shared" si="1"/>
        <v>50</v>
      </c>
      <c r="E15" s="144">
        <f t="shared" si="1"/>
        <v>250</v>
      </c>
      <c r="F15" s="144">
        <f t="shared" si="1"/>
        <v>50</v>
      </c>
    </row>
    <row r="16" spans="1:11" x14ac:dyDescent="0.2">
      <c r="A16" s="128" t="s">
        <v>181</v>
      </c>
      <c r="B16" s="126">
        <v>50</v>
      </c>
      <c r="C16" s="144">
        <f>C18</f>
        <v>0</v>
      </c>
      <c r="D16" s="144">
        <f>D18</f>
        <v>1000</v>
      </c>
      <c r="E16" s="144">
        <f>E18</f>
        <v>1000</v>
      </c>
      <c r="F16" s="144">
        <f>F18</f>
        <v>1000</v>
      </c>
    </row>
    <row r="17" spans="1:8" ht="25.5" customHeight="1" x14ac:dyDescent="0.2">
      <c r="A17" s="129" t="s">
        <v>184</v>
      </c>
      <c r="B17" s="126" t="s">
        <v>185</v>
      </c>
      <c r="C17" s="144">
        <f>C18</f>
        <v>0</v>
      </c>
      <c r="D17" s="144">
        <f>D18</f>
        <v>1000</v>
      </c>
      <c r="E17" s="144">
        <f>E18</f>
        <v>1000</v>
      </c>
      <c r="F17" s="144">
        <f>F18</f>
        <v>1000</v>
      </c>
    </row>
    <row r="18" spans="1:8" x14ac:dyDescent="0.2">
      <c r="A18" s="128" t="s">
        <v>181</v>
      </c>
      <c r="B18" s="126" t="s">
        <v>186</v>
      </c>
      <c r="C18" s="144">
        <v>0</v>
      </c>
      <c r="D18" s="144">
        <v>1000</v>
      </c>
      <c r="E18" s="124">
        <v>1000</v>
      </c>
      <c r="F18" s="124">
        <v>1000</v>
      </c>
    </row>
    <row r="19" spans="1:8" ht="25.15" customHeight="1" x14ac:dyDescent="0.2">
      <c r="A19" s="129" t="s">
        <v>187</v>
      </c>
      <c r="B19" s="130" t="s">
        <v>188</v>
      </c>
      <c r="C19" s="144">
        <f>SUM(C20:C21)</f>
        <v>1530</v>
      </c>
      <c r="D19" s="144">
        <f>SUM(D20:D21)</f>
        <v>1660</v>
      </c>
      <c r="E19" s="144">
        <f>SUM(E20:E21)</f>
        <v>1699</v>
      </c>
      <c r="F19" s="144">
        <f>SUM(F20:F21)</f>
        <v>1733</v>
      </c>
    </row>
    <row r="20" spans="1:8" x14ac:dyDescent="0.2">
      <c r="A20" s="86" t="s">
        <v>175</v>
      </c>
      <c r="B20" s="127">
        <v>10</v>
      </c>
      <c r="C20" s="144">
        <v>1510</v>
      </c>
      <c r="D20" s="144">
        <v>1610</v>
      </c>
      <c r="E20" s="124">
        <v>1649</v>
      </c>
      <c r="F20" s="124">
        <v>1683</v>
      </c>
    </row>
    <row r="21" spans="1:8" x14ac:dyDescent="0.2">
      <c r="A21" s="86" t="s">
        <v>169</v>
      </c>
      <c r="B21" s="126">
        <v>20</v>
      </c>
      <c r="C21" s="144">
        <v>20</v>
      </c>
      <c r="D21" s="144">
        <v>50</v>
      </c>
      <c r="E21" s="124">
        <v>50</v>
      </c>
      <c r="F21" s="124">
        <v>50</v>
      </c>
    </row>
    <row r="22" spans="1:8" ht="15" customHeight="1" x14ac:dyDescent="0.2">
      <c r="A22" s="129" t="s">
        <v>376</v>
      </c>
      <c r="B22" s="130" t="s">
        <v>725</v>
      </c>
      <c r="C22" s="144">
        <f>SUM(C23:C24)</f>
        <v>0</v>
      </c>
      <c r="D22" s="144">
        <f>SUM(D23:D24)</f>
        <v>0</v>
      </c>
      <c r="E22" s="144">
        <f>SUM(E23:E24)</f>
        <v>200</v>
      </c>
      <c r="F22" s="144">
        <f>SUM(F23:F24)</f>
        <v>0</v>
      </c>
    </row>
    <row r="23" spans="1:8" x14ac:dyDescent="0.2">
      <c r="A23" s="86" t="s">
        <v>175</v>
      </c>
      <c r="B23" s="127">
        <v>10</v>
      </c>
      <c r="C23" s="144">
        <v>0</v>
      </c>
      <c r="D23" s="144">
        <v>0</v>
      </c>
      <c r="E23" s="124">
        <v>0</v>
      </c>
      <c r="F23" s="124">
        <v>0</v>
      </c>
    </row>
    <row r="24" spans="1:8" x14ac:dyDescent="0.2">
      <c r="A24" s="86" t="s">
        <v>169</v>
      </c>
      <c r="B24" s="126">
        <v>20</v>
      </c>
      <c r="C24" s="144">
        <v>0</v>
      </c>
      <c r="D24" s="144">
        <v>0</v>
      </c>
      <c r="E24" s="124">
        <v>200</v>
      </c>
      <c r="F24" s="124">
        <v>0</v>
      </c>
      <c r="G24" s="54"/>
      <c r="H24" s="208"/>
    </row>
    <row r="25" spans="1:8" x14ac:dyDescent="0.2">
      <c r="A25" s="125" t="s">
        <v>189</v>
      </c>
      <c r="B25" s="130" t="s">
        <v>726</v>
      </c>
      <c r="C25" s="124">
        <f>C26+C27</f>
        <v>10164</v>
      </c>
      <c r="D25" s="124">
        <f>D26+D27</f>
        <v>15335</v>
      </c>
      <c r="E25" s="124">
        <f>E26+E27</f>
        <v>14100</v>
      </c>
      <c r="F25" s="124">
        <f>F26+F27</f>
        <v>12920</v>
      </c>
    </row>
    <row r="26" spans="1:8" x14ac:dyDescent="0.2">
      <c r="A26" s="86" t="s">
        <v>169</v>
      </c>
      <c r="B26" s="127">
        <v>20</v>
      </c>
      <c r="C26" s="144">
        <v>164</v>
      </c>
      <c r="D26" s="144">
        <v>124</v>
      </c>
      <c r="E26" s="124">
        <v>86</v>
      </c>
      <c r="F26" s="124">
        <v>46</v>
      </c>
    </row>
    <row r="27" spans="1:8" x14ac:dyDescent="0.2">
      <c r="A27" s="88" t="s">
        <v>190</v>
      </c>
      <c r="B27" s="127">
        <v>30</v>
      </c>
      <c r="C27" s="144">
        <v>10000</v>
      </c>
      <c r="D27" s="144">
        <v>15211</v>
      </c>
      <c r="E27" s="124">
        <v>14014</v>
      </c>
      <c r="F27" s="124">
        <v>12874</v>
      </c>
    </row>
    <row r="28" spans="1:8" s="19" customFormat="1" ht="18" customHeight="1" x14ac:dyDescent="0.2">
      <c r="A28" s="85" t="s">
        <v>192</v>
      </c>
      <c r="B28" s="126" t="s">
        <v>193</v>
      </c>
      <c r="C28" s="144">
        <f>C31+C33+C35</f>
        <v>10238.200000000001</v>
      </c>
      <c r="D28" s="144">
        <f>D31+D33+D35</f>
        <v>11226</v>
      </c>
      <c r="E28" s="144">
        <f>E31+E33+E35</f>
        <v>11481</v>
      </c>
      <c r="F28" s="144">
        <f>F31+F33+F35</f>
        <v>11708</v>
      </c>
    </row>
    <row r="29" spans="1:8" s="19" customFormat="1" ht="14.25" x14ac:dyDescent="0.2">
      <c r="A29" s="86" t="s">
        <v>169</v>
      </c>
      <c r="B29" s="126">
        <v>20</v>
      </c>
      <c r="C29" s="144">
        <f>C34+C36</f>
        <v>203.2</v>
      </c>
      <c r="D29" s="144">
        <f>D34+D36</f>
        <v>450</v>
      </c>
      <c r="E29" s="144">
        <f>E34+E36</f>
        <v>450</v>
      </c>
      <c r="F29" s="144">
        <f>F34+F36</f>
        <v>450</v>
      </c>
    </row>
    <row r="30" spans="1:8" s="19" customFormat="1" ht="14.25" x14ac:dyDescent="0.2">
      <c r="A30" s="86" t="s">
        <v>194</v>
      </c>
      <c r="B30" s="126">
        <v>51</v>
      </c>
      <c r="C30" s="144">
        <f>C32</f>
        <v>10035</v>
      </c>
      <c r="D30" s="144">
        <f>D32</f>
        <v>10776</v>
      </c>
      <c r="E30" s="144">
        <f>E32</f>
        <v>11031</v>
      </c>
      <c r="F30" s="144">
        <f>F32</f>
        <v>11258</v>
      </c>
    </row>
    <row r="31" spans="1:8" ht="15" x14ac:dyDescent="0.2">
      <c r="A31" s="87" t="s">
        <v>301</v>
      </c>
      <c r="B31" s="126" t="s">
        <v>196</v>
      </c>
      <c r="C31" s="144">
        <f>SUM(C32:C32)</f>
        <v>10035</v>
      </c>
      <c r="D31" s="144">
        <f>SUM(D32:D32)</f>
        <v>10776</v>
      </c>
      <c r="E31" s="144">
        <f>SUM(E32:E32)</f>
        <v>11031</v>
      </c>
      <c r="F31" s="144">
        <f>SUM(F32:F32)</f>
        <v>11258</v>
      </c>
      <c r="H31" s="78"/>
    </row>
    <row r="32" spans="1:8" s="19" customFormat="1" ht="14.25" x14ac:dyDescent="0.2">
      <c r="A32" s="86" t="s">
        <v>194</v>
      </c>
      <c r="B32" s="126">
        <v>51</v>
      </c>
      <c r="C32" s="144">
        <v>10035</v>
      </c>
      <c r="D32" s="144">
        <v>10776</v>
      </c>
      <c r="E32" s="124">
        <v>11031</v>
      </c>
      <c r="F32" s="124">
        <v>11258</v>
      </c>
      <c r="H32" s="77"/>
    </row>
    <row r="33" spans="1:8" x14ac:dyDescent="0.2">
      <c r="A33" s="87" t="s">
        <v>764</v>
      </c>
      <c r="B33" s="126" t="s">
        <v>198</v>
      </c>
      <c r="C33" s="144">
        <f>C34</f>
        <v>203.2</v>
      </c>
      <c r="D33" s="144">
        <f>D34</f>
        <v>450</v>
      </c>
      <c r="E33" s="144">
        <f>E34</f>
        <v>450</v>
      </c>
      <c r="F33" s="144">
        <f>F34</f>
        <v>450</v>
      </c>
      <c r="H33" s="208"/>
    </row>
    <row r="34" spans="1:8" s="19" customFormat="1" ht="14.25" x14ac:dyDescent="0.2">
      <c r="A34" s="86" t="s">
        <v>169</v>
      </c>
      <c r="B34" s="126">
        <v>20</v>
      </c>
      <c r="C34" s="144">
        <v>203.2</v>
      </c>
      <c r="D34" s="144">
        <v>450</v>
      </c>
      <c r="E34" s="124">
        <v>450</v>
      </c>
      <c r="F34" s="124">
        <v>450</v>
      </c>
    </row>
    <row r="35" spans="1:8" s="19" customFormat="1" ht="25.5" x14ac:dyDescent="0.2">
      <c r="A35" s="91" t="s">
        <v>747</v>
      </c>
      <c r="B35" s="126" t="s">
        <v>748</v>
      </c>
      <c r="C35" s="144">
        <f>C36</f>
        <v>0</v>
      </c>
      <c r="D35" s="144">
        <f>D36</f>
        <v>0</v>
      </c>
      <c r="E35" s="144">
        <f>E36</f>
        <v>0</v>
      </c>
      <c r="F35" s="144">
        <f>F36</f>
        <v>0</v>
      </c>
    </row>
    <row r="36" spans="1:8" s="19" customFormat="1" ht="14.25" x14ac:dyDescent="0.2">
      <c r="A36" s="86" t="s">
        <v>169</v>
      </c>
      <c r="B36" s="126">
        <v>20</v>
      </c>
      <c r="C36" s="144">
        <v>0</v>
      </c>
      <c r="D36" s="144"/>
      <c r="E36" s="124"/>
      <c r="F36" s="124"/>
    </row>
    <row r="37" spans="1:8" x14ac:dyDescent="0.2">
      <c r="A37" s="89" t="s">
        <v>199</v>
      </c>
      <c r="B37" s="126" t="s">
        <v>200</v>
      </c>
      <c r="C37" s="144">
        <f>C44+C49+C54+C59+C64+C69+C74+C79+C84+C89+C94+C99+C104+C109+C114+C119+C124+C129+C134+C139+C144+C155+C149+C151</f>
        <v>22886.859999999997</v>
      </c>
      <c r="D37" s="144">
        <f>D44+D49+D54+D59+D64+D69+D74+D79+D84+D89+D94+D99+D104+D109+D114+D119+D124+D129+D134+D139+D144+D155+D149+D151</f>
        <v>23092.92</v>
      </c>
      <c r="E37" s="144">
        <f>E44+E49+E54+E59+E64+E69+E74+E79+E84+E89+E94+E99+E104+E109+E114+E119+E124+E129+E134+E139+E144+E155+E149+E151</f>
        <v>23702.799999999999</v>
      </c>
      <c r="F37" s="144">
        <f>F44+F49+F54+F59+F64+F69+F74+F79+F84+F89+F94+F99+F104+F109+F114+F119+F124+F129+F134+F139+F144+F155+F149+F151</f>
        <v>24564.68</v>
      </c>
    </row>
    <row r="38" spans="1:8" x14ac:dyDescent="0.2">
      <c r="A38" s="86" t="s">
        <v>168</v>
      </c>
      <c r="B38" s="127">
        <v>10</v>
      </c>
      <c r="C38" s="144">
        <f>C45+C50+C55+C60+C65+C70+C75+C80+C85+C90+C95+C100+C105+C110+C115+C120+C125+C130+C135+C140+C145+C152</f>
        <v>641.80999999999995</v>
      </c>
      <c r="D38" s="144">
        <f>D45+D50+D55+D60+D65+D70+D75+D80+D85+D90+D95+D100+D105+D110+D115+D120+D125+D130+D135+D140+D145+D152</f>
        <v>470</v>
      </c>
      <c r="E38" s="144">
        <f>E45+E50+E55+E60+E65+E70+E75+E80+E85+E90+E95+E100+E105+E110+E115+E120+E125+E130+E135+E140+E145+E152</f>
        <v>481</v>
      </c>
      <c r="F38" s="144">
        <f>F45+F50+F55+F60+F65+F70+F75+F80+F85+F90+F95+F100+F105+F110+F115+F120+F125+F130+F135+F140+F145+F152</f>
        <v>492</v>
      </c>
      <c r="H38" s="54"/>
    </row>
    <row r="39" spans="1:8" x14ac:dyDescent="0.2">
      <c r="A39" s="86" t="s">
        <v>201</v>
      </c>
      <c r="B39" s="126">
        <v>20</v>
      </c>
      <c r="C39" s="145">
        <f t="shared" ref="C39:F40" si="2">C46+C51+C56+C61+C66+C71+C76+C81+C86+C91+C96+C101+C106+C111+C116+C121+C126+C131+C136+C141+C146+C153+C156</f>
        <v>15678</v>
      </c>
      <c r="D39" s="145">
        <f t="shared" si="2"/>
        <v>16310</v>
      </c>
      <c r="E39" s="145">
        <f t="shared" si="2"/>
        <v>16798</v>
      </c>
      <c r="F39" s="145">
        <f t="shared" si="2"/>
        <v>17545</v>
      </c>
    </row>
    <row r="40" spans="1:8" x14ac:dyDescent="0.2">
      <c r="A40" s="128" t="s">
        <v>369</v>
      </c>
      <c r="B40" s="127">
        <v>57</v>
      </c>
      <c r="C40" s="145">
        <f t="shared" si="2"/>
        <v>3065.05</v>
      </c>
      <c r="D40" s="145">
        <f t="shared" si="2"/>
        <v>2795.92</v>
      </c>
      <c r="E40" s="145">
        <f t="shared" si="2"/>
        <v>2893.8</v>
      </c>
      <c r="F40" s="145">
        <f t="shared" si="2"/>
        <v>2983.68</v>
      </c>
    </row>
    <row r="41" spans="1:8" x14ac:dyDescent="0.2">
      <c r="A41" s="128" t="s">
        <v>183</v>
      </c>
      <c r="B41" s="127">
        <v>59</v>
      </c>
      <c r="C41" s="144">
        <f>C48+C53+C58+C63+C68+C73+C78+C83+C88+C93+C98+C103+C108+C113+C118+C123+C128+C133+C138+C143+C148</f>
        <v>0</v>
      </c>
      <c r="D41" s="144">
        <f>D48+D53+D58+D63+D68+D73+D78+D83+D88+D93+D98+D103+D108+D113+D118+D123+D128+D133+D138+D143+D148</f>
        <v>0</v>
      </c>
      <c r="E41" s="144">
        <f>E48+E53+E58+E63+E68+E73+E78+E83+E88+E93+E98+E103+E108+E113+E118+E123+E128+E133+E138+E143+E148</f>
        <v>0</v>
      </c>
      <c r="F41" s="144">
        <f>F48+F53+F58+F63+F68+F73+F78+F83+F88+F93+F98+F103+F108+F113+F118+F123+F128+F133+F138+F143+F148</f>
        <v>0</v>
      </c>
    </row>
    <row r="42" spans="1:8" x14ac:dyDescent="0.2">
      <c r="A42" s="128" t="s">
        <v>375</v>
      </c>
      <c r="B42" s="127">
        <v>55</v>
      </c>
      <c r="C42" s="144">
        <f>C150</f>
        <v>3502</v>
      </c>
      <c r="D42" s="144">
        <f>D150</f>
        <v>3517</v>
      </c>
      <c r="E42" s="144">
        <f>E150</f>
        <v>3530</v>
      </c>
      <c r="F42" s="144">
        <f>F150</f>
        <v>3544</v>
      </c>
      <c r="G42" s="112"/>
      <c r="H42" s="112"/>
    </row>
    <row r="43" spans="1:8" x14ac:dyDescent="0.2">
      <c r="A43" s="128" t="s">
        <v>272</v>
      </c>
      <c r="B43" s="127">
        <v>81</v>
      </c>
      <c r="C43" s="144">
        <f>C158</f>
        <v>0</v>
      </c>
      <c r="D43" s="144">
        <f>D158</f>
        <v>0</v>
      </c>
      <c r="E43" s="144">
        <f>E158</f>
        <v>0</v>
      </c>
      <c r="F43" s="144">
        <f>F158</f>
        <v>0</v>
      </c>
    </row>
    <row r="44" spans="1:8" s="10" customFormat="1" x14ac:dyDescent="0.2">
      <c r="A44" s="91" t="s">
        <v>304</v>
      </c>
      <c r="B44" s="131" t="s">
        <v>308</v>
      </c>
      <c r="C44" s="124">
        <f>SUM(C45:C48)</f>
        <v>909</v>
      </c>
      <c r="D44" s="124">
        <f>SUM(D45:D48)</f>
        <v>953</v>
      </c>
      <c r="E44" s="124">
        <f>SUM(E45:E48)</f>
        <v>954</v>
      </c>
      <c r="F44" s="124">
        <f>SUM(F45:F48)</f>
        <v>1028</v>
      </c>
    </row>
    <row r="45" spans="1:8" x14ac:dyDescent="0.2">
      <c r="A45" s="86" t="s">
        <v>168</v>
      </c>
      <c r="B45" s="127">
        <v>10</v>
      </c>
      <c r="C45" s="124">
        <v>8</v>
      </c>
      <c r="D45" s="124">
        <v>0</v>
      </c>
      <c r="E45" s="124">
        <v>0</v>
      </c>
      <c r="F45" s="124">
        <v>0</v>
      </c>
    </row>
    <row r="46" spans="1:8" x14ac:dyDescent="0.2">
      <c r="A46" s="86" t="s">
        <v>201</v>
      </c>
      <c r="B46" s="126">
        <v>20</v>
      </c>
      <c r="C46" s="124">
        <v>870</v>
      </c>
      <c r="D46" s="124">
        <v>921</v>
      </c>
      <c r="E46" s="124">
        <v>921</v>
      </c>
      <c r="F46" s="124">
        <v>994</v>
      </c>
    </row>
    <row r="47" spans="1:8" x14ac:dyDescent="0.2">
      <c r="A47" s="128" t="s">
        <v>369</v>
      </c>
      <c r="B47" s="127">
        <v>57</v>
      </c>
      <c r="C47" s="124">
        <v>31</v>
      </c>
      <c r="D47" s="124">
        <v>32</v>
      </c>
      <c r="E47" s="124">
        <v>33</v>
      </c>
      <c r="F47" s="124">
        <v>34</v>
      </c>
    </row>
    <row r="48" spans="1:8" hidden="1" x14ac:dyDescent="0.2">
      <c r="A48" s="128" t="s">
        <v>183</v>
      </c>
      <c r="B48" s="127">
        <v>59</v>
      </c>
      <c r="C48" s="124">
        <v>0</v>
      </c>
      <c r="D48" s="124">
        <v>0</v>
      </c>
      <c r="E48" s="124">
        <v>0</v>
      </c>
      <c r="F48" s="124">
        <v>0</v>
      </c>
    </row>
    <row r="49" spans="1:11" s="10" customFormat="1" x14ac:dyDescent="0.2">
      <c r="A49" s="91" t="s">
        <v>305</v>
      </c>
      <c r="B49" s="131" t="s">
        <v>309</v>
      </c>
      <c r="C49" s="124">
        <f>SUM(C50:C53)</f>
        <v>959</v>
      </c>
      <c r="D49" s="124">
        <f>SUM(D50:D53)</f>
        <v>889</v>
      </c>
      <c r="E49" s="124">
        <f>SUM(E50:E53)</f>
        <v>891</v>
      </c>
      <c r="F49" s="124">
        <f>SUM(F50:F53)</f>
        <v>992</v>
      </c>
    </row>
    <row r="50" spans="1:11" x14ac:dyDescent="0.2">
      <c r="A50" s="86" t="s">
        <v>168</v>
      </c>
      <c r="B50" s="127">
        <v>10</v>
      </c>
      <c r="C50" s="124">
        <v>3</v>
      </c>
      <c r="D50" s="124">
        <v>0</v>
      </c>
      <c r="E50" s="124">
        <v>0</v>
      </c>
      <c r="F50" s="124">
        <v>0</v>
      </c>
    </row>
    <row r="51" spans="1:11" x14ac:dyDescent="0.2">
      <c r="A51" s="86" t="s">
        <v>201</v>
      </c>
      <c r="B51" s="126">
        <v>20</v>
      </c>
      <c r="C51" s="124">
        <v>918</v>
      </c>
      <c r="D51" s="124">
        <v>850</v>
      </c>
      <c r="E51" s="124">
        <v>850</v>
      </c>
      <c r="F51" s="124">
        <v>950</v>
      </c>
      <c r="G51" s="182"/>
      <c r="H51" s="54"/>
      <c r="I51" s="54"/>
      <c r="J51" s="54"/>
      <c r="K51" s="54"/>
    </row>
    <row r="52" spans="1:11" x14ac:dyDescent="0.2">
      <c r="A52" s="128" t="s">
        <v>369</v>
      </c>
      <c r="B52" s="127">
        <v>57</v>
      </c>
      <c r="C52" s="124">
        <v>38</v>
      </c>
      <c r="D52" s="124">
        <v>39</v>
      </c>
      <c r="E52" s="124">
        <v>41</v>
      </c>
      <c r="F52" s="124">
        <v>42</v>
      </c>
    </row>
    <row r="53" spans="1:11" hidden="1" x14ac:dyDescent="0.2">
      <c r="A53" s="128" t="s">
        <v>183</v>
      </c>
      <c r="B53" s="127">
        <v>59</v>
      </c>
      <c r="C53" s="124">
        <v>0</v>
      </c>
      <c r="D53" s="124">
        <v>0</v>
      </c>
      <c r="E53" s="124">
        <v>0</v>
      </c>
      <c r="F53" s="124">
        <v>0</v>
      </c>
    </row>
    <row r="54" spans="1:11" s="10" customFormat="1" ht="14.45" customHeight="1" x14ac:dyDescent="0.2">
      <c r="A54" s="91" t="s">
        <v>715</v>
      </c>
      <c r="B54" s="131" t="s">
        <v>310</v>
      </c>
      <c r="C54" s="124">
        <f>SUM(C55:C58)</f>
        <v>851.31</v>
      </c>
      <c r="D54" s="124">
        <f>SUM(D55:D58)</f>
        <v>843</v>
      </c>
      <c r="E54" s="124">
        <f>SUM(E55:E58)</f>
        <v>847</v>
      </c>
      <c r="F54" s="124">
        <f>SUM(F55:F58)</f>
        <v>849</v>
      </c>
    </row>
    <row r="55" spans="1:11" x14ac:dyDescent="0.2">
      <c r="A55" s="86" t="s">
        <v>168</v>
      </c>
      <c r="B55" s="127">
        <v>10</v>
      </c>
      <c r="C55" s="124">
        <v>11.31</v>
      </c>
      <c r="D55" s="124">
        <v>0</v>
      </c>
      <c r="E55" s="124">
        <v>0</v>
      </c>
      <c r="F55" s="124">
        <v>0</v>
      </c>
    </row>
    <row r="56" spans="1:11" x14ac:dyDescent="0.2">
      <c r="A56" s="86" t="s">
        <v>201</v>
      </c>
      <c r="B56" s="126">
        <v>20</v>
      </c>
      <c r="C56" s="124">
        <v>753</v>
      </c>
      <c r="D56" s="124">
        <v>753</v>
      </c>
      <c r="E56" s="124">
        <v>753</v>
      </c>
      <c r="F56" s="124">
        <v>753</v>
      </c>
    </row>
    <row r="57" spans="1:11" x14ac:dyDescent="0.2">
      <c r="A57" s="128" t="s">
        <v>369</v>
      </c>
      <c r="B57" s="127">
        <v>57</v>
      </c>
      <c r="C57" s="124">
        <v>87</v>
      </c>
      <c r="D57" s="124">
        <v>90</v>
      </c>
      <c r="E57" s="124">
        <v>94</v>
      </c>
      <c r="F57" s="124">
        <v>96</v>
      </c>
    </row>
    <row r="58" spans="1:11" hidden="1" x14ac:dyDescent="0.2">
      <c r="A58" s="128" t="s">
        <v>183</v>
      </c>
      <c r="B58" s="127">
        <v>59</v>
      </c>
      <c r="C58" s="124">
        <v>0</v>
      </c>
      <c r="D58" s="124"/>
      <c r="E58" s="124"/>
      <c r="F58" s="124"/>
    </row>
    <row r="59" spans="1:11" s="10" customFormat="1" x14ac:dyDescent="0.2">
      <c r="A59" s="91" t="s">
        <v>306</v>
      </c>
      <c r="B59" s="131" t="s">
        <v>311</v>
      </c>
      <c r="C59" s="124">
        <f>SUM(C60:C63)</f>
        <v>750</v>
      </c>
      <c r="D59" s="124">
        <f>SUM(D60:D63)</f>
        <v>809</v>
      </c>
      <c r="E59" s="124">
        <f>SUM(E60:E63)</f>
        <v>812</v>
      </c>
      <c r="F59" s="124">
        <f>SUM(F60:F63)</f>
        <v>916</v>
      </c>
    </row>
    <row r="60" spans="1:11" x14ac:dyDescent="0.2">
      <c r="A60" s="86" t="s">
        <v>168</v>
      </c>
      <c r="B60" s="127">
        <v>10</v>
      </c>
      <c r="C60" s="124">
        <v>0</v>
      </c>
      <c r="D60" s="124">
        <v>0</v>
      </c>
      <c r="E60" s="124">
        <v>0</v>
      </c>
      <c r="F60" s="124">
        <v>0</v>
      </c>
    </row>
    <row r="61" spans="1:11" x14ac:dyDescent="0.2">
      <c r="A61" s="86" t="s">
        <v>201</v>
      </c>
      <c r="B61" s="126">
        <v>20</v>
      </c>
      <c r="C61" s="124">
        <v>645</v>
      </c>
      <c r="D61" s="124">
        <v>700</v>
      </c>
      <c r="E61" s="124">
        <v>700</v>
      </c>
      <c r="F61" s="124">
        <v>800</v>
      </c>
    </row>
    <row r="62" spans="1:11" x14ac:dyDescent="0.2">
      <c r="A62" s="128" t="s">
        <v>369</v>
      </c>
      <c r="B62" s="127">
        <v>57</v>
      </c>
      <c r="C62" s="124">
        <v>105</v>
      </c>
      <c r="D62" s="124">
        <v>109</v>
      </c>
      <c r="E62" s="124">
        <v>112</v>
      </c>
      <c r="F62" s="124">
        <v>116</v>
      </c>
    </row>
    <row r="63" spans="1:11" hidden="1" x14ac:dyDescent="0.2">
      <c r="A63" s="128" t="s">
        <v>183</v>
      </c>
      <c r="B63" s="127">
        <v>59</v>
      </c>
      <c r="C63" s="124">
        <v>0</v>
      </c>
      <c r="D63" s="124"/>
      <c r="E63" s="124"/>
      <c r="F63" s="124"/>
    </row>
    <row r="64" spans="1:11" s="10" customFormat="1" ht="13.9" customHeight="1" x14ac:dyDescent="0.2">
      <c r="A64" s="91" t="s">
        <v>860</v>
      </c>
      <c r="B64" s="131" t="s">
        <v>312</v>
      </c>
      <c r="C64" s="124">
        <f>SUM(C65:C68)</f>
        <v>735</v>
      </c>
      <c r="D64" s="124">
        <f>SUM(D65:D68)</f>
        <v>741</v>
      </c>
      <c r="E64" s="124">
        <f>SUM(E65:E68)</f>
        <v>746</v>
      </c>
      <c r="F64" s="124">
        <f>SUM(F65:F68)</f>
        <v>851</v>
      </c>
    </row>
    <row r="65" spans="1:6" x14ac:dyDescent="0.2">
      <c r="A65" s="86" t="s">
        <v>168</v>
      </c>
      <c r="B65" s="127">
        <v>10</v>
      </c>
      <c r="C65" s="124">
        <v>0</v>
      </c>
      <c r="D65" s="124">
        <v>0</v>
      </c>
      <c r="E65" s="124">
        <v>0</v>
      </c>
      <c r="F65" s="124">
        <v>0</v>
      </c>
    </row>
    <row r="66" spans="1:6" x14ac:dyDescent="0.2">
      <c r="A66" s="86" t="s">
        <v>201</v>
      </c>
      <c r="B66" s="126">
        <v>20</v>
      </c>
      <c r="C66" s="124">
        <v>575</v>
      </c>
      <c r="D66" s="124">
        <v>575</v>
      </c>
      <c r="E66" s="124">
        <v>575</v>
      </c>
      <c r="F66" s="124">
        <v>675</v>
      </c>
    </row>
    <row r="67" spans="1:6" x14ac:dyDescent="0.2">
      <c r="A67" s="128" t="s">
        <v>369</v>
      </c>
      <c r="B67" s="127">
        <v>57</v>
      </c>
      <c r="C67" s="124">
        <v>160</v>
      </c>
      <c r="D67" s="124">
        <v>166</v>
      </c>
      <c r="E67" s="124">
        <v>171</v>
      </c>
      <c r="F67" s="124">
        <v>176</v>
      </c>
    </row>
    <row r="68" spans="1:6" hidden="1" x14ac:dyDescent="0.2">
      <c r="A68" s="128" t="s">
        <v>183</v>
      </c>
      <c r="B68" s="127">
        <v>59</v>
      </c>
      <c r="C68" s="124">
        <v>0</v>
      </c>
      <c r="D68" s="124"/>
      <c r="E68" s="124"/>
      <c r="F68" s="124"/>
    </row>
    <row r="69" spans="1:6" s="10" customFormat="1" x14ac:dyDescent="0.2">
      <c r="A69" s="91" t="s">
        <v>861</v>
      </c>
      <c r="B69" s="131" t="s">
        <v>313</v>
      </c>
      <c r="C69" s="124">
        <f>SUM(C70:C73)</f>
        <v>556</v>
      </c>
      <c r="D69" s="124">
        <f>SUM(D70:D73)</f>
        <v>532</v>
      </c>
      <c r="E69" s="124">
        <f>SUM(E70:E73)</f>
        <v>533</v>
      </c>
      <c r="F69" s="124">
        <f>SUM(F70:F73)</f>
        <v>534</v>
      </c>
    </row>
    <row r="70" spans="1:6" x14ac:dyDescent="0.2">
      <c r="A70" s="86" t="s">
        <v>168</v>
      </c>
      <c r="B70" s="127">
        <v>10</v>
      </c>
      <c r="C70" s="124">
        <v>25</v>
      </c>
      <c r="D70" s="124">
        <v>0</v>
      </c>
      <c r="E70" s="124">
        <v>0</v>
      </c>
      <c r="F70" s="124">
        <v>0</v>
      </c>
    </row>
    <row r="71" spans="1:6" x14ac:dyDescent="0.2">
      <c r="A71" s="86" t="s">
        <v>201</v>
      </c>
      <c r="B71" s="126">
        <v>20</v>
      </c>
      <c r="C71" s="124">
        <v>500</v>
      </c>
      <c r="D71" s="124">
        <v>500</v>
      </c>
      <c r="E71" s="124">
        <v>500</v>
      </c>
      <c r="F71" s="124">
        <v>500</v>
      </c>
    </row>
    <row r="72" spans="1:6" x14ac:dyDescent="0.2">
      <c r="A72" s="128" t="s">
        <v>369</v>
      </c>
      <c r="B72" s="127">
        <v>57</v>
      </c>
      <c r="C72" s="124">
        <v>31</v>
      </c>
      <c r="D72" s="124">
        <v>32</v>
      </c>
      <c r="E72" s="124">
        <v>33</v>
      </c>
      <c r="F72" s="124">
        <v>34</v>
      </c>
    </row>
    <row r="73" spans="1:6" hidden="1" x14ac:dyDescent="0.2">
      <c r="A73" s="128" t="s">
        <v>183</v>
      </c>
      <c r="B73" s="127">
        <v>59</v>
      </c>
      <c r="C73" s="124">
        <v>0</v>
      </c>
      <c r="D73" s="124"/>
      <c r="E73" s="124"/>
      <c r="F73" s="124"/>
    </row>
    <row r="74" spans="1:6" s="10" customFormat="1" x14ac:dyDescent="0.2">
      <c r="A74" s="91" t="s">
        <v>862</v>
      </c>
      <c r="B74" s="131" t="s">
        <v>314</v>
      </c>
      <c r="C74" s="124">
        <f>SUM(C75:C78)</f>
        <v>1035</v>
      </c>
      <c r="D74" s="124">
        <f>SUM(D75:D78)</f>
        <v>1043</v>
      </c>
      <c r="E74" s="124">
        <f>SUM(E75:E78)</f>
        <v>1053</v>
      </c>
      <c r="F74" s="124">
        <f>SUM(F75:F78)</f>
        <v>1060</v>
      </c>
    </row>
    <row r="75" spans="1:6" x14ac:dyDescent="0.2">
      <c r="A75" s="86" t="s">
        <v>168</v>
      </c>
      <c r="B75" s="127">
        <v>10</v>
      </c>
      <c r="C75" s="124">
        <v>0</v>
      </c>
      <c r="D75" s="124">
        <v>0</v>
      </c>
      <c r="E75" s="124">
        <v>0</v>
      </c>
      <c r="F75" s="124">
        <v>0</v>
      </c>
    </row>
    <row r="76" spans="1:6" x14ac:dyDescent="0.2">
      <c r="A76" s="86" t="s">
        <v>201</v>
      </c>
      <c r="B76" s="126">
        <v>20</v>
      </c>
      <c r="C76" s="124">
        <v>797</v>
      </c>
      <c r="D76" s="124">
        <v>797</v>
      </c>
      <c r="E76" s="124">
        <v>797</v>
      </c>
      <c r="F76" s="124">
        <v>797</v>
      </c>
    </row>
    <row r="77" spans="1:6" x14ac:dyDescent="0.2">
      <c r="A77" s="128" t="s">
        <v>369</v>
      </c>
      <c r="B77" s="127">
        <v>57</v>
      </c>
      <c r="C77" s="124">
        <v>238</v>
      </c>
      <c r="D77" s="124">
        <v>246</v>
      </c>
      <c r="E77" s="124">
        <v>256</v>
      </c>
      <c r="F77" s="124">
        <v>263</v>
      </c>
    </row>
    <row r="78" spans="1:6" hidden="1" x14ac:dyDescent="0.2">
      <c r="A78" s="128" t="s">
        <v>183</v>
      </c>
      <c r="B78" s="127">
        <v>59</v>
      </c>
      <c r="C78" s="124">
        <v>0</v>
      </c>
      <c r="D78" s="124"/>
      <c r="E78" s="124"/>
      <c r="F78" s="124"/>
    </row>
    <row r="79" spans="1:6" s="10" customFormat="1" x14ac:dyDescent="0.2">
      <c r="A79" s="87" t="s">
        <v>307</v>
      </c>
      <c r="B79" s="131" t="s">
        <v>315</v>
      </c>
      <c r="C79" s="124">
        <f>SUM(C80:C83)</f>
        <v>1186</v>
      </c>
      <c r="D79" s="124">
        <f>SUM(D80:D83)</f>
        <v>1329</v>
      </c>
      <c r="E79" s="124">
        <f>SUM(E80:E83)</f>
        <v>1738</v>
      </c>
      <c r="F79" s="124">
        <f>SUM(F80:F83)</f>
        <v>1841</v>
      </c>
    </row>
    <row r="80" spans="1:6" x14ac:dyDescent="0.2">
      <c r="A80" s="86" t="s">
        <v>168</v>
      </c>
      <c r="B80" s="127">
        <v>10</v>
      </c>
      <c r="C80" s="124">
        <v>5</v>
      </c>
      <c r="D80" s="124">
        <v>0</v>
      </c>
      <c r="E80" s="124">
        <v>0</v>
      </c>
      <c r="F80" s="124">
        <v>0</v>
      </c>
    </row>
    <row r="81" spans="1:10" x14ac:dyDescent="0.2">
      <c r="A81" s="86" t="s">
        <v>201</v>
      </c>
      <c r="B81" s="126">
        <v>20</v>
      </c>
      <c r="C81" s="124">
        <v>1105</v>
      </c>
      <c r="D81" s="124">
        <v>1250</v>
      </c>
      <c r="E81" s="124">
        <v>1657</v>
      </c>
      <c r="F81" s="124">
        <v>1757</v>
      </c>
      <c r="G81" s="54"/>
      <c r="H81" s="54"/>
    </row>
    <row r="82" spans="1:10" x14ac:dyDescent="0.2">
      <c r="A82" s="128" t="s">
        <v>369</v>
      </c>
      <c r="B82" s="127">
        <v>57</v>
      </c>
      <c r="C82" s="124">
        <v>76</v>
      </c>
      <c r="D82" s="124">
        <v>79</v>
      </c>
      <c r="E82" s="124">
        <v>81</v>
      </c>
      <c r="F82" s="124">
        <v>84</v>
      </c>
    </row>
    <row r="83" spans="1:10" hidden="1" x14ac:dyDescent="0.2">
      <c r="A83" s="128" t="s">
        <v>183</v>
      </c>
      <c r="B83" s="127">
        <v>59</v>
      </c>
      <c r="C83" s="124">
        <v>0</v>
      </c>
      <c r="D83" s="124"/>
      <c r="E83" s="124"/>
      <c r="F83" s="124"/>
    </row>
    <row r="84" spans="1:10" s="10" customFormat="1" x14ac:dyDescent="0.2">
      <c r="A84" s="91" t="s">
        <v>403</v>
      </c>
      <c r="B84" s="131" t="s">
        <v>741</v>
      </c>
      <c r="C84" s="124">
        <f>SUM(C85:C88)</f>
        <v>248</v>
      </c>
      <c r="D84" s="124">
        <f>SUM(D85:D88)</f>
        <v>249</v>
      </c>
      <c r="E84" s="124">
        <f>SUM(E85:E88)</f>
        <v>250</v>
      </c>
      <c r="F84" s="124">
        <f>SUM(F85:F88)</f>
        <v>251</v>
      </c>
    </row>
    <row r="85" spans="1:10" x14ac:dyDescent="0.2">
      <c r="A85" s="86" t="s">
        <v>168</v>
      </c>
      <c r="B85" s="127">
        <v>10</v>
      </c>
      <c r="C85" s="124">
        <v>0</v>
      </c>
      <c r="D85" s="124">
        <v>0</v>
      </c>
      <c r="E85" s="124">
        <v>0</v>
      </c>
      <c r="F85" s="124">
        <v>0</v>
      </c>
    </row>
    <row r="86" spans="1:10" x14ac:dyDescent="0.2">
      <c r="A86" s="86" t="s">
        <v>201</v>
      </c>
      <c r="B86" s="126">
        <v>20</v>
      </c>
      <c r="C86" s="124">
        <v>219</v>
      </c>
      <c r="D86" s="124">
        <v>219</v>
      </c>
      <c r="E86" s="124">
        <v>219</v>
      </c>
      <c r="F86" s="124">
        <v>219</v>
      </c>
    </row>
    <row r="87" spans="1:10" x14ac:dyDescent="0.2">
      <c r="A87" s="128" t="s">
        <v>369</v>
      </c>
      <c r="B87" s="127">
        <v>57</v>
      </c>
      <c r="C87" s="124">
        <v>29</v>
      </c>
      <c r="D87" s="124">
        <v>30</v>
      </c>
      <c r="E87" s="124">
        <v>31</v>
      </c>
      <c r="F87" s="124">
        <v>32</v>
      </c>
    </row>
    <row r="88" spans="1:10" hidden="1" x14ac:dyDescent="0.2">
      <c r="A88" s="128" t="s">
        <v>183</v>
      </c>
      <c r="B88" s="127">
        <v>59</v>
      </c>
      <c r="C88" s="124">
        <v>0</v>
      </c>
      <c r="D88" s="124"/>
      <c r="E88" s="124"/>
      <c r="F88" s="124"/>
    </row>
    <row r="89" spans="1:10" s="10" customFormat="1" x14ac:dyDescent="0.2">
      <c r="A89" s="91" t="s">
        <v>917</v>
      </c>
      <c r="B89" s="131" t="s">
        <v>316</v>
      </c>
      <c r="C89" s="124">
        <f>SUM(C90:C93)</f>
        <v>768</v>
      </c>
      <c r="D89" s="124">
        <f>SUM(D90:D93)</f>
        <v>764</v>
      </c>
      <c r="E89" s="124">
        <f>SUM(E90:E93)</f>
        <v>774</v>
      </c>
      <c r="F89" s="124">
        <f>SUM(F90:F93)</f>
        <v>783</v>
      </c>
    </row>
    <row r="90" spans="1:10" x14ac:dyDescent="0.2">
      <c r="A90" s="86" t="s">
        <v>168</v>
      </c>
      <c r="B90" s="127">
        <v>10</v>
      </c>
      <c r="C90" s="124">
        <v>14</v>
      </c>
      <c r="D90" s="124">
        <v>0</v>
      </c>
      <c r="E90" s="124">
        <v>0</v>
      </c>
      <c r="F90" s="124">
        <v>0</v>
      </c>
    </row>
    <row r="91" spans="1:10" x14ac:dyDescent="0.2">
      <c r="A91" s="86" t="s">
        <v>201</v>
      </c>
      <c r="B91" s="126">
        <v>20</v>
      </c>
      <c r="C91" s="124">
        <v>480</v>
      </c>
      <c r="D91" s="124">
        <v>480</v>
      </c>
      <c r="E91" s="124">
        <v>480</v>
      </c>
      <c r="F91" s="124">
        <v>480</v>
      </c>
      <c r="J91" s="182"/>
    </row>
    <row r="92" spans="1:10" x14ac:dyDescent="0.2">
      <c r="A92" s="128" t="s">
        <v>369</v>
      </c>
      <c r="B92" s="127">
        <v>57</v>
      </c>
      <c r="C92" s="124">
        <v>274</v>
      </c>
      <c r="D92" s="124">
        <v>284</v>
      </c>
      <c r="E92" s="124">
        <v>294</v>
      </c>
      <c r="F92" s="124">
        <v>303</v>
      </c>
    </row>
    <row r="93" spans="1:10" hidden="1" x14ac:dyDescent="0.2">
      <c r="A93" s="128" t="s">
        <v>183</v>
      </c>
      <c r="B93" s="127">
        <v>59</v>
      </c>
      <c r="C93" s="124">
        <v>0</v>
      </c>
      <c r="D93" s="124"/>
      <c r="E93" s="124"/>
      <c r="F93" s="124"/>
    </row>
    <row r="94" spans="1:10" s="10" customFormat="1" ht="12" customHeight="1" x14ac:dyDescent="0.2">
      <c r="A94" s="91" t="s">
        <v>918</v>
      </c>
      <c r="B94" s="131" t="s">
        <v>317</v>
      </c>
      <c r="C94" s="124">
        <f>SUM(C95:C98)</f>
        <v>523</v>
      </c>
      <c r="D94" s="124">
        <f>SUM(D95:D98)</f>
        <v>524</v>
      </c>
      <c r="E94" s="124">
        <f>SUM(E95:E98)</f>
        <v>525</v>
      </c>
      <c r="F94" s="124">
        <f>SUM(F95:F98)</f>
        <v>526</v>
      </c>
    </row>
    <row r="95" spans="1:10" x14ac:dyDescent="0.2">
      <c r="A95" s="86" t="s">
        <v>168</v>
      </c>
      <c r="B95" s="127">
        <v>10</v>
      </c>
      <c r="C95" s="124">
        <v>0</v>
      </c>
      <c r="D95" s="124">
        <v>0</v>
      </c>
      <c r="E95" s="124">
        <v>0</v>
      </c>
      <c r="F95" s="124">
        <v>0</v>
      </c>
    </row>
    <row r="96" spans="1:10" x14ac:dyDescent="0.2">
      <c r="A96" s="86" t="s">
        <v>201</v>
      </c>
      <c r="B96" s="126">
        <v>20</v>
      </c>
      <c r="C96" s="124">
        <v>496</v>
      </c>
      <c r="D96" s="124">
        <v>496</v>
      </c>
      <c r="E96" s="124">
        <v>496</v>
      </c>
      <c r="F96" s="124">
        <v>496</v>
      </c>
    </row>
    <row r="97" spans="1:6" x14ac:dyDescent="0.2">
      <c r="A97" s="128" t="s">
        <v>369</v>
      </c>
      <c r="B97" s="127">
        <v>57</v>
      </c>
      <c r="C97" s="124">
        <v>27</v>
      </c>
      <c r="D97" s="124">
        <v>28</v>
      </c>
      <c r="E97" s="124">
        <v>29</v>
      </c>
      <c r="F97" s="124">
        <v>30</v>
      </c>
    </row>
    <row r="98" spans="1:6" hidden="1" x14ac:dyDescent="0.2">
      <c r="A98" s="128" t="s">
        <v>183</v>
      </c>
      <c r="B98" s="127">
        <v>59</v>
      </c>
      <c r="C98" s="124">
        <v>0</v>
      </c>
      <c r="D98" s="124"/>
      <c r="E98" s="124"/>
      <c r="F98" s="124"/>
    </row>
    <row r="99" spans="1:6" s="10" customFormat="1" x14ac:dyDescent="0.2">
      <c r="A99" s="87" t="s">
        <v>919</v>
      </c>
      <c r="B99" s="131" t="s">
        <v>743</v>
      </c>
      <c r="C99" s="124">
        <f>SUM(C100:C103)</f>
        <v>646</v>
      </c>
      <c r="D99" s="124">
        <f>SUM(D100:D103)</f>
        <v>644</v>
      </c>
      <c r="E99" s="124">
        <f>SUM(E100:E103)</f>
        <v>648</v>
      </c>
      <c r="F99" s="124">
        <f>SUM(F100:F103)</f>
        <v>653</v>
      </c>
    </row>
    <row r="100" spans="1:6" x14ac:dyDescent="0.2">
      <c r="A100" s="86" t="s">
        <v>168</v>
      </c>
      <c r="B100" s="127">
        <v>10</v>
      </c>
      <c r="C100" s="124">
        <v>6</v>
      </c>
      <c r="D100" s="124">
        <v>0</v>
      </c>
      <c r="E100" s="124">
        <v>0</v>
      </c>
      <c r="F100" s="124">
        <v>0</v>
      </c>
    </row>
    <row r="101" spans="1:6" x14ac:dyDescent="0.2">
      <c r="A101" s="86" t="s">
        <v>201</v>
      </c>
      <c r="B101" s="126">
        <v>20</v>
      </c>
      <c r="C101" s="124">
        <v>521</v>
      </c>
      <c r="D101" s="124">
        <v>521</v>
      </c>
      <c r="E101" s="124">
        <v>521</v>
      </c>
      <c r="F101" s="124">
        <v>521</v>
      </c>
    </row>
    <row r="102" spans="1:6" x14ac:dyDescent="0.2">
      <c r="A102" s="128" t="s">
        <v>369</v>
      </c>
      <c r="B102" s="127">
        <v>57</v>
      </c>
      <c r="C102" s="124">
        <v>119</v>
      </c>
      <c r="D102" s="124">
        <v>123</v>
      </c>
      <c r="E102" s="124">
        <v>127</v>
      </c>
      <c r="F102" s="124">
        <v>132</v>
      </c>
    </row>
    <row r="103" spans="1:6" hidden="1" x14ac:dyDescent="0.2">
      <c r="A103" s="128" t="s">
        <v>183</v>
      </c>
      <c r="B103" s="127">
        <v>59</v>
      </c>
      <c r="C103" s="124">
        <v>0</v>
      </c>
      <c r="D103" s="124"/>
      <c r="E103" s="124"/>
      <c r="F103" s="124"/>
    </row>
    <row r="104" spans="1:6" s="10" customFormat="1" x14ac:dyDescent="0.2">
      <c r="A104" s="87" t="s">
        <v>920</v>
      </c>
      <c r="B104" s="131" t="s">
        <v>318</v>
      </c>
      <c r="C104" s="124">
        <f>SUM(C105:C108)</f>
        <v>604.29999999999995</v>
      </c>
      <c r="D104" s="124">
        <f>SUM(D105:D108)</f>
        <v>606</v>
      </c>
      <c r="E104" s="124">
        <f>SUM(E105:E108)</f>
        <v>613</v>
      </c>
      <c r="F104" s="124">
        <f>SUM(F105:F108)</f>
        <v>618</v>
      </c>
    </row>
    <row r="105" spans="1:6" x14ac:dyDescent="0.2">
      <c r="A105" s="86" t="s">
        <v>168</v>
      </c>
      <c r="B105" s="127">
        <v>10</v>
      </c>
      <c r="C105" s="124">
        <v>4.3</v>
      </c>
      <c r="D105" s="124">
        <v>0</v>
      </c>
      <c r="E105" s="124">
        <v>0</v>
      </c>
      <c r="F105" s="124">
        <v>0</v>
      </c>
    </row>
    <row r="106" spans="1:6" x14ac:dyDescent="0.2">
      <c r="A106" s="86" t="s">
        <v>201</v>
      </c>
      <c r="B106" s="126">
        <v>20</v>
      </c>
      <c r="C106" s="124">
        <v>437</v>
      </c>
      <c r="D106" s="124">
        <v>437</v>
      </c>
      <c r="E106" s="124">
        <v>437</v>
      </c>
      <c r="F106" s="124">
        <v>437</v>
      </c>
    </row>
    <row r="107" spans="1:6" x14ac:dyDescent="0.2">
      <c r="A107" s="128" t="s">
        <v>369</v>
      </c>
      <c r="B107" s="127">
        <v>57</v>
      </c>
      <c r="C107" s="124">
        <v>163</v>
      </c>
      <c r="D107" s="124">
        <v>169</v>
      </c>
      <c r="E107" s="124">
        <v>176</v>
      </c>
      <c r="F107" s="124">
        <v>181</v>
      </c>
    </row>
    <row r="108" spans="1:6" hidden="1" x14ac:dyDescent="0.2">
      <c r="A108" s="128" t="s">
        <v>183</v>
      </c>
      <c r="B108" s="127">
        <v>59</v>
      </c>
      <c r="C108" s="124">
        <v>0</v>
      </c>
      <c r="D108" s="124"/>
      <c r="E108" s="124"/>
      <c r="F108" s="124"/>
    </row>
    <row r="109" spans="1:6" s="10" customFormat="1" x14ac:dyDescent="0.2">
      <c r="A109" s="91" t="s">
        <v>921</v>
      </c>
      <c r="B109" s="131" t="s">
        <v>319</v>
      </c>
      <c r="C109" s="124">
        <f>SUM(C110:C113)</f>
        <v>881</v>
      </c>
      <c r="D109" s="124">
        <f>SUM(D110:D113)</f>
        <v>876</v>
      </c>
      <c r="E109" s="124">
        <f>SUM(E110:E113)</f>
        <v>879</v>
      </c>
      <c r="F109" s="124">
        <f>SUM(F110:F113)</f>
        <v>982</v>
      </c>
    </row>
    <row r="110" spans="1:6" x14ac:dyDescent="0.2">
      <c r="A110" s="86" t="s">
        <v>168</v>
      </c>
      <c r="B110" s="127">
        <v>10</v>
      </c>
      <c r="C110" s="124">
        <v>8</v>
      </c>
      <c r="D110" s="124">
        <v>0</v>
      </c>
      <c r="E110" s="124">
        <v>0</v>
      </c>
      <c r="F110" s="124">
        <v>0</v>
      </c>
    </row>
    <row r="111" spans="1:6" x14ac:dyDescent="0.2">
      <c r="A111" s="86" t="s">
        <v>201</v>
      </c>
      <c r="B111" s="126">
        <v>20</v>
      </c>
      <c r="C111" s="124">
        <v>783</v>
      </c>
      <c r="D111" s="124">
        <v>783</v>
      </c>
      <c r="E111" s="124">
        <v>783</v>
      </c>
      <c r="F111" s="124">
        <v>883</v>
      </c>
    </row>
    <row r="112" spans="1:6" x14ac:dyDescent="0.2">
      <c r="A112" s="128" t="s">
        <v>369</v>
      </c>
      <c r="B112" s="127">
        <v>57</v>
      </c>
      <c r="C112" s="124">
        <v>90</v>
      </c>
      <c r="D112" s="124">
        <v>93</v>
      </c>
      <c r="E112" s="124">
        <v>96</v>
      </c>
      <c r="F112" s="124">
        <v>99</v>
      </c>
    </row>
    <row r="113" spans="1:7" hidden="1" x14ac:dyDescent="0.2">
      <c r="A113" s="128" t="s">
        <v>183</v>
      </c>
      <c r="B113" s="127">
        <v>59</v>
      </c>
      <c r="C113" s="124">
        <v>0</v>
      </c>
      <c r="D113" s="124"/>
      <c r="E113" s="124"/>
      <c r="F113" s="124"/>
    </row>
    <row r="114" spans="1:7" s="10" customFormat="1" x14ac:dyDescent="0.2">
      <c r="A114" s="91" t="s">
        <v>922</v>
      </c>
      <c r="B114" s="131" t="s">
        <v>320</v>
      </c>
      <c r="C114" s="124">
        <f>SUM(C115:C118)</f>
        <v>853</v>
      </c>
      <c r="D114" s="124">
        <f>SUM(D115:D118)</f>
        <v>856</v>
      </c>
      <c r="E114" s="124">
        <f>SUM(E115:E118)</f>
        <v>863</v>
      </c>
      <c r="F114" s="124">
        <f>SUM(F115:F118)</f>
        <v>870</v>
      </c>
    </row>
    <row r="115" spans="1:7" x14ac:dyDescent="0.2">
      <c r="A115" s="86" t="s">
        <v>168</v>
      </c>
      <c r="B115" s="127">
        <v>10</v>
      </c>
      <c r="C115" s="124">
        <v>4</v>
      </c>
      <c r="D115" s="124">
        <v>0</v>
      </c>
      <c r="E115" s="124">
        <v>0</v>
      </c>
      <c r="F115" s="124">
        <v>0</v>
      </c>
    </row>
    <row r="116" spans="1:7" x14ac:dyDescent="0.2">
      <c r="A116" s="86" t="s">
        <v>201</v>
      </c>
      <c r="B116" s="126">
        <v>20</v>
      </c>
      <c r="C116" s="124">
        <v>652</v>
      </c>
      <c r="D116" s="124">
        <v>652</v>
      </c>
      <c r="E116" s="124">
        <v>652</v>
      </c>
      <c r="F116" s="124">
        <v>652</v>
      </c>
    </row>
    <row r="117" spans="1:7" x14ac:dyDescent="0.2">
      <c r="A117" s="128" t="s">
        <v>369</v>
      </c>
      <c r="B117" s="127">
        <v>57</v>
      </c>
      <c r="C117" s="124">
        <v>197</v>
      </c>
      <c r="D117" s="124">
        <v>204</v>
      </c>
      <c r="E117" s="124">
        <v>211</v>
      </c>
      <c r="F117" s="124">
        <v>218</v>
      </c>
    </row>
    <row r="118" spans="1:7" hidden="1" x14ac:dyDescent="0.2">
      <c r="A118" s="128" t="s">
        <v>183</v>
      </c>
      <c r="B118" s="127">
        <v>59</v>
      </c>
      <c r="C118" s="124">
        <v>0</v>
      </c>
      <c r="D118" s="124"/>
      <c r="E118" s="124"/>
      <c r="F118" s="124"/>
    </row>
    <row r="119" spans="1:7" s="10" customFormat="1" x14ac:dyDescent="0.2">
      <c r="A119" s="91" t="s">
        <v>923</v>
      </c>
      <c r="B119" s="131" t="s">
        <v>321</v>
      </c>
      <c r="C119" s="124">
        <f>SUM(C120:C123)</f>
        <v>714</v>
      </c>
      <c r="D119" s="124">
        <f>SUM(D120:D123)</f>
        <v>698</v>
      </c>
      <c r="E119" s="124">
        <f>SUM(E120:E123)</f>
        <v>706</v>
      </c>
      <c r="F119" s="124">
        <f>SUM(F120:F123)</f>
        <v>716</v>
      </c>
    </row>
    <row r="120" spans="1:7" x14ac:dyDescent="0.2">
      <c r="A120" s="86" t="s">
        <v>168</v>
      </c>
      <c r="B120" s="127">
        <v>10</v>
      </c>
      <c r="C120" s="124">
        <v>0</v>
      </c>
      <c r="D120" s="124">
        <v>0</v>
      </c>
      <c r="E120" s="124">
        <v>0</v>
      </c>
      <c r="F120" s="124">
        <v>0</v>
      </c>
    </row>
    <row r="121" spans="1:7" x14ac:dyDescent="0.2">
      <c r="A121" s="86" t="s">
        <v>201</v>
      </c>
      <c r="B121" s="126">
        <v>20</v>
      </c>
      <c r="C121" s="124">
        <v>470</v>
      </c>
      <c r="D121" s="124">
        <v>445</v>
      </c>
      <c r="E121" s="124">
        <v>445</v>
      </c>
      <c r="F121" s="124">
        <v>445</v>
      </c>
    </row>
    <row r="122" spans="1:7" x14ac:dyDescent="0.2">
      <c r="A122" s="128" t="s">
        <v>369</v>
      </c>
      <c r="B122" s="127">
        <v>57</v>
      </c>
      <c r="C122" s="124">
        <v>244</v>
      </c>
      <c r="D122" s="124">
        <v>253</v>
      </c>
      <c r="E122" s="124">
        <v>261</v>
      </c>
      <c r="F122" s="124">
        <v>271</v>
      </c>
      <c r="G122" s="283"/>
    </row>
    <row r="123" spans="1:7" hidden="1" x14ac:dyDescent="0.2">
      <c r="A123" s="128" t="s">
        <v>183</v>
      </c>
      <c r="B123" s="127">
        <v>59</v>
      </c>
      <c r="C123" s="124">
        <v>0</v>
      </c>
      <c r="D123" s="124"/>
      <c r="E123" s="124"/>
      <c r="F123" s="124"/>
    </row>
    <row r="124" spans="1:7" s="10" customFormat="1" ht="13.5" customHeight="1" x14ac:dyDescent="0.2">
      <c r="A124" s="91" t="s">
        <v>924</v>
      </c>
      <c r="B124" s="131" t="s">
        <v>322</v>
      </c>
      <c r="C124" s="124">
        <f>SUM(C125:C128)</f>
        <v>722</v>
      </c>
      <c r="D124" s="124">
        <f>SUM(D125:D128)</f>
        <v>683</v>
      </c>
      <c r="E124" s="124">
        <f>SUM(E125:E128)</f>
        <v>692</v>
      </c>
      <c r="F124" s="124">
        <f>SUM(F125:F128)</f>
        <v>700</v>
      </c>
    </row>
    <row r="125" spans="1:7" x14ac:dyDescent="0.2">
      <c r="A125" s="86" t="s">
        <v>168</v>
      </c>
      <c r="B125" s="127">
        <v>10</v>
      </c>
      <c r="C125" s="124">
        <v>47</v>
      </c>
      <c r="D125" s="124">
        <v>0</v>
      </c>
      <c r="E125" s="124">
        <v>0</v>
      </c>
      <c r="F125" s="124">
        <v>0</v>
      </c>
    </row>
    <row r="126" spans="1:7" x14ac:dyDescent="0.2">
      <c r="A126" s="86" t="s">
        <v>201</v>
      </c>
      <c r="B126" s="126">
        <v>20</v>
      </c>
      <c r="C126" s="124">
        <v>432</v>
      </c>
      <c r="D126" s="124">
        <v>432</v>
      </c>
      <c r="E126" s="124">
        <v>432</v>
      </c>
      <c r="F126" s="124">
        <v>432</v>
      </c>
    </row>
    <row r="127" spans="1:7" x14ac:dyDescent="0.2">
      <c r="A127" s="128" t="s">
        <v>369</v>
      </c>
      <c r="B127" s="127">
        <v>57</v>
      </c>
      <c r="C127" s="124">
        <v>243</v>
      </c>
      <c r="D127" s="124">
        <v>251</v>
      </c>
      <c r="E127" s="124">
        <v>260</v>
      </c>
      <c r="F127" s="124">
        <v>268</v>
      </c>
    </row>
    <row r="128" spans="1:7" hidden="1" x14ac:dyDescent="0.2">
      <c r="A128" s="128" t="s">
        <v>183</v>
      </c>
      <c r="B128" s="127">
        <v>59</v>
      </c>
      <c r="C128" s="124">
        <v>0</v>
      </c>
      <c r="D128" s="124"/>
      <c r="E128" s="124"/>
      <c r="F128" s="124"/>
    </row>
    <row r="129" spans="1:6" s="10" customFormat="1" x14ac:dyDescent="0.2">
      <c r="A129" s="91" t="s">
        <v>925</v>
      </c>
      <c r="B129" s="131" t="s">
        <v>323</v>
      </c>
      <c r="C129" s="124">
        <f>SUM(C130:C133)</f>
        <v>583</v>
      </c>
      <c r="D129" s="124">
        <f>SUM(D130:D133)</f>
        <v>584</v>
      </c>
      <c r="E129" s="124">
        <f>SUM(E130:E133)</f>
        <v>586</v>
      </c>
      <c r="F129" s="124">
        <f>SUM(F130:F133)</f>
        <v>589</v>
      </c>
    </row>
    <row r="130" spans="1:6" x14ac:dyDescent="0.2">
      <c r="A130" s="86" t="s">
        <v>168</v>
      </c>
      <c r="B130" s="127">
        <v>10</v>
      </c>
      <c r="C130" s="124">
        <v>2</v>
      </c>
      <c r="D130" s="124">
        <v>0</v>
      </c>
      <c r="E130" s="124">
        <v>0</v>
      </c>
      <c r="F130" s="124">
        <v>0</v>
      </c>
    </row>
    <row r="131" spans="1:6" x14ac:dyDescent="0.2">
      <c r="A131" s="86" t="s">
        <v>201</v>
      </c>
      <c r="B131" s="126">
        <v>20</v>
      </c>
      <c r="C131" s="124">
        <v>506</v>
      </c>
      <c r="D131" s="124">
        <v>506</v>
      </c>
      <c r="E131" s="124">
        <v>506</v>
      </c>
      <c r="F131" s="124">
        <v>506</v>
      </c>
    </row>
    <row r="132" spans="1:6" x14ac:dyDescent="0.2">
      <c r="A132" s="128" t="s">
        <v>369</v>
      </c>
      <c r="B132" s="127">
        <v>57</v>
      </c>
      <c r="C132" s="124">
        <v>75</v>
      </c>
      <c r="D132" s="124">
        <v>78</v>
      </c>
      <c r="E132" s="124">
        <v>80</v>
      </c>
      <c r="F132" s="124">
        <v>83</v>
      </c>
    </row>
    <row r="133" spans="1:6" hidden="1" x14ac:dyDescent="0.2">
      <c r="A133" s="128" t="s">
        <v>183</v>
      </c>
      <c r="B133" s="127">
        <v>59</v>
      </c>
      <c r="C133" s="124">
        <v>0</v>
      </c>
      <c r="D133" s="124"/>
      <c r="E133" s="124"/>
      <c r="F133" s="124"/>
    </row>
    <row r="134" spans="1:6" s="10" customFormat="1" x14ac:dyDescent="0.2">
      <c r="A134" s="91" t="s">
        <v>926</v>
      </c>
      <c r="B134" s="131" t="s">
        <v>324</v>
      </c>
      <c r="C134" s="124">
        <f>SUM(C135:C138)</f>
        <v>892</v>
      </c>
      <c r="D134" s="124">
        <f>SUM(D135:D138)</f>
        <v>886</v>
      </c>
      <c r="E134" s="124">
        <f>SUM(E135:E138)</f>
        <v>900</v>
      </c>
      <c r="F134" s="124">
        <f>SUM(F135:F138)</f>
        <v>911</v>
      </c>
    </row>
    <row r="135" spans="1:6" x14ac:dyDescent="0.2">
      <c r="A135" s="86" t="s">
        <v>168</v>
      </c>
      <c r="B135" s="127">
        <v>10</v>
      </c>
      <c r="C135" s="124">
        <v>18</v>
      </c>
      <c r="D135" s="124">
        <v>0</v>
      </c>
      <c r="E135" s="124">
        <v>0</v>
      </c>
      <c r="F135" s="124">
        <v>0</v>
      </c>
    </row>
    <row r="136" spans="1:6" x14ac:dyDescent="0.2">
      <c r="A136" s="86" t="s">
        <v>201</v>
      </c>
      <c r="B136" s="126">
        <v>20</v>
      </c>
      <c r="C136" s="124">
        <v>513</v>
      </c>
      <c r="D136" s="124">
        <v>513</v>
      </c>
      <c r="E136" s="124">
        <v>513</v>
      </c>
      <c r="F136" s="124">
        <v>513</v>
      </c>
    </row>
    <row r="137" spans="1:6" x14ac:dyDescent="0.2">
      <c r="A137" s="128" t="s">
        <v>369</v>
      </c>
      <c r="B137" s="127">
        <v>57</v>
      </c>
      <c r="C137" s="124">
        <v>361</v>
      </c>
      <c r="D137" s="124">
        <v>373</v>
      </c>
      <c r="E137" s="124">
        <v>387</v>
      </c>
      <c r="F137" s="124">
        <v>398</v>
      </c>
    </row>
    <row r="138" spans="1:6" hidden="1" x14ac:dyDescent="0.2">
      <c r="A138" s="128" t="s">
        <v>183</v>
      </c>
      <c r="B138" s="127">
        <v>59</v>
      </c>
      <c r="C138" s="124">
        <v>0</v>
      </c>
      <c r="D138" s="124"/>
      <c r="E138" s="124"/>
      <c r="F138" s="124"/>
    </row>
    <row r="139" spans="1:6" s="10" customFormat="1" x14ac:dyDescent="0.2">
      <c r="A139" s="91" t="s">
        <v>927</v>
      </c>
      <c r="B139" s="131" t="s">
        <v>325</v>
      </c>
      <c r="C139" s="124">
        <f>SUM(C140:C143)</f>
        <v>591.20000000000005</v>
      </c>
      <c r="D139" s="124">
        <f>SUM(D140:D143)</f>
        <v>416</v>
      </c>
      <c r="E139" s="124">
        <f>SUM(E140:E143)</f>
        <v>416</v>
      </c>
      <c r="F139" s="124">
        <f>SUM(F140:F143)</f>
        <v>516</v>
      </c>
    </row>
    <row r="140" spans="1:6" x14ac:dyDescent="0.2">
      <c r="A140" s="86" t="s">
        <v>168</v>
      </c>
      <c r="B140" s="127">
        <v>10</v>
      </c>
      <c r="C140" s="124">
        <v>25.2</v>
      </c>
      <c r="D140" s="124">
        <v>0</v>
      </c>
      <c r="E140" s="124">
        <v>0</v>
      </c>
      <c r="F140" s="124">
        <v>0</v>
      </c>
    </row>
    <row r="141" spans="1:6" x14ac:dyDescent="0.2">
      <c r="A141" s="86" t="s">
        <v>201</v>
      </c>
      <c r="B141" s="126">
        <v>20</v>
      </c>
      <c r="C141" s="124">
        <v>566</v>
      </c>
      <c r="D141" s="124">
        <v>416</v>
      </c>
      <c r="E141" s="124">
        <v>416</v>
      </c>
      <c r="F141" s="124">
        <v>516</v>
      </c>
    </row>
    <row r="142" spans="1:6" x14ac:dyDescent="0.2">
      <c r="A142" s="128" t="s">
        <v>369</v>
      </c>
      <c r="B142" s="127">
        <v>57</v>
      </c>
      <c r="C142" s="124">
        <v>0</v>
      </c>
      <c r="D142" s="124">
        <v>0</v>
      </c>
      <c r="E142" s="124">
        <v>0</v>
      </c>
      <c r="F142" s="124">
        <v>0</v>
      </c>
    </row>
    <row r="143" spans="1:6" hidden="1" x14ac:dyDescent="0.2">
      <c r="A143" s="128" t="s">
        <v>183</v>
      </c>
      <c r="B143" s="127">
        <v>59</v>
      </c>
      <c r="C143" s="124">
        <v>0</v>
      </c>
      <c r="D143" s="124"/>
      <c r="E143" s="124"/>
      <c r="F143" s="124"/>
    </row>
    <row r="144" spans="1:6" s="10" customFormat="1" ht="12" customHeight="1" x14ac:dyDescent="0.2">
      <c r="A144" s="87" t="s">
        <v>928</v>
      </c>
      <c r="B144" s="131" t="s">
        <v>326</v>
      </c>
      <c r="C144" s="124">
        <f>SUM(C145:C148)</f>
        <v>602</v>
      </c>
      <c r="D144" s="124">
        <f>SUM(D145:D148)</f>
        <v>589</v>
      </c>
      <c r="E144" s="124">
        <f>SUM(E145:E148)</f>
        <v>590</v>
      </c>
      <c r="F144" s="124">
        <f>SUM(F145:F148)</f>
        <v>592</v>
      </c>
    </row>
    <row r="145" spans="1:6" x14ac:dyDescent="0.2">
      <c r="A145" s="86" t="s">
        <v>168</v>
      </c>
      <c r="B145" s="127">
        <v>10</v>
      </c>
      <c r="C145" s="124">
        <v>10</v>
      </c>
      <c r="D145" s="124">
        <v>0</v>
      </c>
      <c r="E145" s="124">
        <v>0</v>
      </c>
      <c r="F145" s="124">
        <v>0</v>
      </c>
    </row>
    <row r="146" spans="1:6" x14ac:dyDescent="0.2">
      <c r="A146" s="86" t="s">
        <v>201</v>
      </c>
      <c r="B146" s="126">
        <v>20</v>
      </c>
      <c r="C146" s="124">
        <v>547</v>
      </c>
      <c r="D146" s="124">
        <v>542</v>
      </c>
      <c r="E146" s="124">
        <v>542</v>
      </c>
      <c r="F146" s="124">
        <v>542</v>
      </c>
    </row>
    <row r="147" spans="1:6" x14ac:dyDescent="0.2">
      <c r="A147" s="128" t="s">
        <v>369</v>
      </c>
      <c r="B147" s="127">
        <v>57</v>
      </c>
      <c r="C147" s="145">
        <v>45</v>
      </c>
      <c r="D147" s="145">
        <v>47</v>
      </c>
      <c r="E147" s="124">
        <v>48</v>
      </c>
      <c r="F147" s="124">
        <v>50</v>
      </c>
    </row>
    <row r="148" spans="1:6" hidden="1" x14ac:dyDescent="0.2">
      <c r="A148" s="128" t="s">
        <v>183</v>
      </c>
      <c r="B148" s="127">
        <v>59</v>
      </c>
      <c r="C148" s="124">
        <v>0</v>
      </c>
      <c r="D148" s="124"/>
      <c r="E148" s="124"/>
      <c r="F148" s="124"/>
    </row>
    <row r="149" spans="1:6" s="10" customFormat="1" x14ac:dyDescent="0.2">
      <c r="A149" s="87" t="s">
        <v>929</v>
      </c>
      <c r="B149" s="131" t="s">
        <v>327</v>
      </c>
      <c r="C149" s="124">
        <f>C150</f>
        <v>3502</v>
      </c>
      <c r="D149" s="124">
        <f>D150</f>
        <v>3517</v>
      </c>
      <c r="E149" s="124">
        <f>E150</f>
        <v>3530</v>
      </c>
      <c r="F149" s="124">
        <f>F150</f>
        <v>3544</v>
      </c>
    </row>
    <row r="150" spans="1:6" x14ac:dyDescent="0.2">
      <c r="A150" s="86" t="s">
        <v>375</v>
      </c>
      <c r="B150" s="127">
        <v>55</v>
      </c>
      <c r="C150" s="94">
        <v>3502</v>
      </c>
      <c r="D150" s="94">
        <v>3517</v>
      </c>
      <c r="E150" s="124">
        <v>3530</v>
      </c>
      <c r="F150" s="124">
        <v>3544</v>
      </c>
    </row>
    <row r="151" spans="1:6" s="10" customFormat="1" x14ac:dyDescent="0.2">
      <c r="A151" s="91" t="s">
        <v>930</v>
      </c>
      <c r="B151" s="131" t="s">
        <v>328</v>
      </c>
      <c r="C151" s="124">
        <f>SUM(C152:C154)</f>
        <v>3336.05</v>
      </c>
      <c r="D151" s="124">
        <f>SUM(D152:D154)</f>
        <v>3921.92</v>
      </c>
      <c r="E151" s="124">
        <f>SUM(E152:E154)</f>
        <v>4016.8</v>
      </c>
      <c r="F151" s="124">
        <f>SUM(F152:F154)</f>
        <v>4102.68</v>
      </c>
    </row>
    <row r="152" spans="1:6" s="10" customFormat="1" x14ac:dyDescent="0.2">
      <c r="A152" s="86" t="s">
        <v>175</v>
      </c>
      <c r="B152" s="131" t="s">
        <v>749</v>
      </c>
      <c r="C152" s="124">
        <v>451</v>
      </c>
      <c r="D152" s="124">
        <v>470</v>
      </c>
      <c r="E152" s="124">
        <v>481</v>
      </c>
      <c r="F152" s="124">
        <v>492</v>
      </c>
    </row>
    <row r="153" spans="1:6" x14ac:dyDescent="0.2">
      <c r="A153" s="86" t="s">
        <v>201</v>
      </c>
      <c r="B153" s="126">
        <v>20</v>
      </c>
      <c r="C153" s="124">
        <v>2753</v>
      </c>
      <c r="D153" s="124">
        <v>3382</v>
      </c>
      <c r="E153" s="124">
        <v>3463</v>
      </c>
      <c r="F153" s="124">
        <v>3537</v>
      </c>
    </row>
    <row r="154" spans="1:6" x14ac:dyDescent="0.2">
      <c r="A154" s="128" t="s">
        <v>369</v>
      </c>
      <c r="B154" s="127">
        <v>57</v>
      </c>
      <c r="C154" s="124">
        <v>132.05000000000001</v>
      </c>
      <c r="D154" s="124">
        <v>69.92</v>
      </c>
      <c r="E154" s="124">
        <v>72.8</v>
      </c>
      <c r="F154" s="124">
        <v>73.680000000000007</v>
      </c>
    </row>
    <row r="155" spans="1:6" s="10" customFormat="1" x14ac:dyDescent="0.2">
      <c r="A155" s="87" t="s">
        <v>931</v>
      </c>
      <c r="B155" s="131" t="s">
        <v>329</v>
      </c>
      <c r="C155" s="124">
        <f>C156+C158+C157</f>
        <v>440</v>
      </c>
      <c r="D155" s="124">
        <f>D156+D158+D157</f>
        <v>140</v>
      </c>
      <c r="E155" s="124">
        <f>E156+E158+E157</f>
        <v>140</v>
      </c>
      <c r="F155" s="124">
        <f>F156+F158+F157</f>
        <v>140</v>
      </c>
    </row>
    <row r="156" spans="1:6" x14ac:dyDescent="0.2">
      <c r="A156" s="86" t="s">
        <v>201</v>
      </c>
      <c r="B156" s="126">
        <v>20</v>
      </c>
      <c r="C156" s="173">
        <v>140</v>
      </c>
      <c r="D156" s="173">
        <v>140</v>
      </c>
      <c r="E156" s="124">
        <v>140</v>
      </c>
      <c r="F156" s="124">
        <v>140</v>
      </c>
    </row>
    <row r="157" spans="1:6" x14ac:dyDescent="0.2">
      <c r="A157" s="128" t="s">
        <v>369</v>
      </c>
      <c r="B157" s="126">
        <v>57</v>
      </c>
      <c r="C157" s="173">
        <v>300</v>
      </c>
      <c r="D157" s="173">
        <v>0</v>
      </c>
      <c r="E157" s="124">
        <v>0</v>
      </c>
      <c r="F157" s="124">
        <v>0</v>
      </c>
    </row>
    <row r="158" spans="1:6" x14ac:dyDescent="0.2">
      <c r="A158" s="86" t="s">
        <v>272</v>
      </c>
      <c r="B158" s="126">
        <v>81</v>
      </c>
      <c r="C158" s="173">
        <v>0</v>
      </c>
      <c r="D158" s="173">
        <v>0</v>
      </c>
      <c r="E158" s="124">
        <v>0</v>
      </c>
      <c r="F158" s="124">
        <v>0</v>
      </c>
    </row>
    <row r="159" spans="1:6" x14ac:dyDescent="0.2">
      <c r="A159" s="89" t="s">
        <v>202</v>
      </c>
      <c r="B159" s="126" t="s">
        <v>723</v>
      </c>
      <c r="C159" s="124">
        <f t="shared" ref="C159:F159" si="3">C162+C165+C168+C171</f>
        <v>12986</v>
      </c>
      <c r="D159" s="124">
        <f t="shared" si="3"/>
        <v>13322</v>
      </c>
      <c r="E159" s="124">
        <f t="shared" si="3"/>
        <v>13642</v>
      </c>
      <c r="F159" s="124">
        <f t="shared" si="3"/>
        <v>13929</v>
      </c>
    </row>
    <row r="160" spans="1:6" x14ac:dyDescent="0.2">
      <c r="A160" s="86" t="s">
        <v>175</v>
      </c>
      <c r="B160" s="126">
        <v>10</v>
      </c>
      <c r="C160" s="124">
        <f>C163+C166+C169+C172</f>
        <v>12836</v>
      </c>
      <c r="D160" s="124">
        <f>D163+D166+D169+D172</f>
        <v>13118</v>
      </c>
      <c r="E160" s="124">
        <f>E163+E166+E169+E172</f>
        <v>13433</v>
      </c>
      <c r="F160" s="124">
        <f>F163+F166+F169+F172</f>
        <v>13715</v>
      </c>
    </row>
    <row r="161" spans="1:6" x14ac:dyDescent="0.2">
      <c r="A161" s="86" t="s">
        <v>169</v>
      </c>
      <c r="B161" s="126">
        <v>20</v>
      </c>
      <c r="C161" s="124">
        <f>C167+C170+C173+C164</f>
        <v>150</v>
      </c>
      <c r="D161" s="124">
        <f>D167+D170+D173+D164</f>
        <v>204</v>
      </c>
      <c r="E161" s="124">
        <f>E167+E170+E173+E164</f>
        <v>209</v>
      </c>
      <c r="F161" s="124">
        <f>F167+F170+F173+F164</f>
        <v>214</v>
      </c>
    </row>
    <row r="162" spans="1:6" x14ac:dyDescent="0.2">
      <c r="A162" s="90" t="s">
        <v>750</v>
      </c>
      <c r="B162" s="126" t="s">
        <v>204</v>
      </c>
      <c r="C162" s="124">
        <f>C163+C164</f>
        <v>12986</v>
      </c>
      <c r="D162" s="124">
        <f>D163+D164</f>
        <v>13322</v>
      </c>
      <c r="E162" s="124">
        <f>E163+E164</f>
        <v>13642</v>
      </c>
      <c r="F162" s="124">
        <f>F163+F164</f>
        <v>13929</v>
      </c>
    </row>
    <row r="163" spans="1:6" x14ac:dyDescent="0.2">
      <c r="A163" s="86" t="s">
        <v>175</v>
      </c>
      <c r="B163" s="126">
        <v>10</v>
      </c>
      <c r="C163" s="124">
        <v>12836</v>
      </c>
      <c r="D163" s="124">
        <v>13118</v>
      </c>
      <c r="E163" s="124">
        <v>13433</v>
      </c>
      <c r="F163" s="124">
        <v>13715</v>
      </c>
    </row>
    <row r="164" spans="1:6" x14ac:dyDescent="0.2">
      <c r="A164" s="86" t="s">
        <v>169</v>
      </c>
      <c r="B164" s="126">
        <v>20</v>
      </c>
      <c r="C164" s="124">
        <v>150</v>
      </c>
      <c r="D164" s="124">
        <v>204</v>
      </c>
      <c r="E164" s="124">
        <v>209</v>
      </c>
      <c r="F164" s="124">
        <v>214</v>
      </c>
    </row>
    <row r="165" spans="1:6" x14ac:dyDescent="0.2">
      <c r="A165" s="90" t="s">
        <v>581</v>
      </c>
      <c r="B165" s="126" t="s">
        <v>733</v>
      </c>
      <c r="C165" s="124">
        <f>C166+C167</f>
        <v>0</v>
      </c>
      <c r="D165" s="124">
        <f>D166+D167</f>
        <v>0</v>
      </c>
      <c r="E165" s="124">
        <f>E166+E167</f>
        <v>0</v>
      </c>
      <c r="F165" s="124">
        <f>F166+F167</f>
        <v>0</v>
      </c>
    </row>
    <row r="166" spans="1:6" x14ac:dyDescent="0.2">
      <c r="A166" s="86" t="s">
        <v>175</v>
      </c>
      <c r="B166" s="126">
        <v>10</v>
      </c>
      <c r="C166" s="124">
        <v>0</v>
      </c>
      <c r="D166" s="124"/>
      <c r="E166" s="124"/>
      <c r="F166" s="124"/>
    </row>
    <row r="167" spans="1:6" x14ac:dyDescent="0.2">
      <c r="A167" s="86" t="s">
        <v>169</v>
      </c>
      <c r="B167" s="126">
        <v>20</v>
      </c>
      <c r="C167" s="124">
        <v>0</v>
      </c>
      <c r="D167" s="124"/>
      <c r="E167" s="124"/>
      <c r="F167" s="124"/>
    </row>
    <row r="168" spans="1:6" x14ac:dyDescent="0.2">
      <c r="A168" s="90" t="s">
        <v>582</v>
      </c>
      <c r="B168" s="126" t="s">
        <v>733</v>
      </c>
      <c r="C168" s="124">
        <f>C169+C170</f>
        <v>0</v>
      </c>
      <c r="D168" s="124">
        <f>D169+D170</f>
        <v>0</v>
      </c>
      <c r="E168" s="124">
        <f>E169+E170</f>
        <v>0</v>
      </c>
      <c r="F168" s="124">
        <f>F169+F170</f>
        <v>0</v>
      </c>
    </row>
    <row r="169" spans="1:6" x14ac:dyDescent="0.2">
      <c r="A169" s="86" t="s">
        <v>175</v>
      </c>
      <c r="B169" s="126">
        <v>10</v>
      </c>
      <c r="C169" s="124">
        <v>0</v>
      </c>
      <c r="D169" s="124"/>
      <c r="E169" s="124"/>
      <c r="F169" s="124"/>
    </row>
    <row r="170" spans="1:6" x14ac:dyDescent="0.2">
      <c r="A170" s="86" t="s">
        <v>169</v>
      </c>
      <c r="B170" s="126">
        <v>20</v>
      </c>
      <c r="C170" s="124">
        <v>0</v>
      </c>
      <c r="D170" s="124"/>
      <c r="E170" s="124"/>
      <c r="F170" s="124"/>
    </row>
    <row r="171" spans="1:6" x14ac:dyDescent="0.2">
      <c r="A171" s="90" t="s">
        <v>717</v>
      </c>
      <c r="B171" s="126" t="s">
        <v>734</v>
      </c>
      <c r="C171" s="124">
        <f>C172+C173</f>
        <v>0</v>
      </c>
      <c r="D171" s="124">
        <f>D172+D173</f>
        <v>0</v>
      </c>
      <c r="E171" s="124">
        <f>E172+E173</f>
        <v>0</v>
      </c>
      <c r="F171" s="124">
        <f>F172+F173</f>
        <v>0</v>
      </c>
    </row>
    <row r="172" spans="1:6" x14ac:dyDescent="0.2">
      <c r="A172" s="86" t="s">
        <v>175</v>
      </c>
      <c r="B172" s="126">
        <v>10</v>
      </c>
      <c r="C172" s="124">
        <v>0</v>
      </c>
      <c r="D172" s="124"/>
      <c r="E172" s="124"/>
      <c r="F172" s="124"/>
    </row>
    <row r="173" spans="1:6" x14ac:dyDescent="0.2">
      <c r="A173" s="86" t="s">
        <v>169</v>
      </c>
      <c r="B173" s="126">
        <v>20</v>
      </c>
      <c r="C173" s="124">
        <v>0</v>
      </c>
      <c r="D173" s="124"/>
      <c r="E173" s="124"/>
      <c r="F173" s="124"/>
    </row>
    <row r="174" spans="1:6" x14ac:dyDescent="0.2">
      <c r="A174" s="89" t="s">
        <v>205</v>
      </c>
      <c r="B174" s="126" t="s">
        <v>206</v>
      </c>
      <c r="C174" s="144">
        <f t="shared" ref="C174:F175" si="4">C180+C198+C215+C219</f>
        <v>26850.799999999999</v>
      </c>
      <c r="D174" s="144">
        <f t="shared" si="4"/>
        <v>27152</v>
      </c>
      <c r="E174" s="144">
        <f t="shared" si="4"/>
        <v>25956</v>
      </c>
      <c r="F174" s="144">
        <f t="shared" si="4"/>
        <v>24055</v>
      </c>
    </row>
    <row r="175" spans="1:6" x14ac:dyDescent="0.2">
      <c r="A175" s="86" t="s">
        <v>201</v>
      </c>
      <c r="B175" s="126">
        <v>20</v>
      </c>
      <c r="C175" s="144">
        <f t="shared" si="4"/>
        <v>5983</v>
      </c>
      <c r="D175" s="144">
        <f t="shared" si="4"/>
        <v>7437</v>
      </c>
      <c r="E175" s="144">
        <f t="shared" si="4"/>
        <v>8885</v>
      </c>
      <c r="F175" s="144">
        <f t="shared" si="4"/>
        <v>9065</v>
      </c>
    </row>
    <row r="176" spans="1:6" ht="25.5" x14ac:dyDescent="0.2">
      <c r="A176" s="88" t="s">
        <v>191</v>
      </c>
      <c r="B176" s="127" t="s">
        <v>207</v>
      </c>
      <c r="C176" s="144">
        <f>C182+C193+C205</f>
        <v>14258</v>
      </c>
      <c r="D176" s="144">
        <f>D182+D193+D205</f>
        <v>14648</v>
      </c>
      <c r="E176" s="144">
        <f>E182+E193+E205</f>
        <v>14648</v>
      </c>
      <c r="F176" s="144">
        <f>F182+F193+F205</f>
        <v>14648</v>
      </c>
    </row>
    <row r="177" spans="1:8" x14ac:dyDescent="0.2">
      <c r="A177" s="88" t="s">
        <v>183</v>
      </c>
      <c r="B177" s="127">
        <v>59</v>
      </c>
      <c r="C177" s="144">
        <f>C207+C217+C221+C183</f>
        <v>2709.8</v>
      </c>
      <c r="D177" s="144">
        <f>D207+D217+D221+D183</f>
        <v>342</v>
      </c>
      <c r="E177" s="144">
        <f>E207+E217+E221+E183</f>
        <v>342</v>
      </c>
      <c r="F177" s="144">
        <f>F207+F217+F221+F183</f>
        <v>342</v>
      </c>
    </row>
    <row r="178" spans="1:8" x14ac:dyDescent="0.2">
      <c r="A178" s="86" t="s">
        <v>272</v>
      </c>
      <c r="B178" s="126">
        <v>81</v>
      </c>
      <c r="C178" s="144">
        <f t="shared" ref="C178:F179" si="5">C213</f>
        <v>3900</v>
      </c>
      <c r="D178" s="144">
        <f t="shared" si="5"/>
        <v>4725</v>
      </c>
      <c r="E178" s="144">
        <f t="shared" si="5"/>
        <v>2081</v>
      </c>
      <c r="F178" s="144">
        <f t="shared" si="5"/>
        <v>0</v>
      </c>
    </row>
    <row r="179" spans="1:8" ht="25.5" x14ac:dyDescent="0.2">
      <c r="A179" s="86" t="s">
        <v>271</v>
      </c>
      <c r="B179" s="126" t="s">
        <v>273</v>
      </c>
      <c r="C179" s="144">
        <f t="shared" si="5"/>
        <v>3900</v>
      </c>
      <c r="D179" s="144">
        <f t="shared" si="5"/>
        <v>4725</v>
      </c>
      <c r="E179" s="144">
        <f t="shared" si="5"/>
        <v>2081</v>
      </c>
      <c r="F179" s="144">
        <f t="shared" si="5"/>
        <v>0</v>
      </c>
    </row>
    <row r="180" spans="1:8" x14ac:dyDescent="0.2">
      <c r="A180" s="91" t="s">
        <v>208</v>
      </c>
      <c r="B180" s="126" t="s">
        <v>209</v>
      </c>
      <c r="C180" s="144">
        <f>C188+C196+C191+C184</f>
        <v>13296.8</v>
      </c>
      <c r="D180" s="144">
        <f>D188+D196+D191+D184</f>
        <v>13830</v>
      </c>
      <c r="E180" s="144">
        <f>E188+E196+E191+E184</f>
        <v>13830</v>
      </c>
      <c r="F180" s="144">
        <f>F188+F196+F191+F184</f>
        <v>13830</v>
      </c>
      <c r="G180" s="185"/>
    </row>
    <row r="181" spans="1:8" x14ac:dyDescent="0.2">
      <c r="A181" s="86" t="s">
        <v>201</v>
      </c>
      <c r="B181" s="127">
        <v>20</v>
      </c>
      <c r="C181" s="144">
        <f>C189+C197+C192</f>
        <v>100</v>
      </c>
      <c r="D181" s="144">
        <f>D189+D197+D192</f>
        <v>340</v>
      </c>
      <c r="E181" s="144">
        <f>E189+E197+E192</f>
        <v>340</v>
      </c>
      <c r="F181" s="144">
        <f>F189+F197+F192</f>
        <v>340</v>
      </c>
    </row>
    <row r="182" spans="1:8" ht="25.5" x14ac:dyDescent="0.2">
      <c r="A182" s="88" t="s">
        <v>191</v>
      </c>
      <c r="B182" s="127" t="s">
        <v>207</v>
      </c>
      <c r="C182" s="144">
        <f>C190+C185</f>
        <v>12758</v>
      </c>
      <c r="D182" s="144">
        <f>D190+D185</f>
        <v>13148</v>
      </c>
      <c r="E182" s="144">
        <f>E190+E185</f>
        <v>13148</v>
      </c>
      <c r="F182" s="144">
        <f>F190+F185</f>
        <v>13148</v>
      </c>
    </row>
    <row r="183" spans="1:8" x14ac:dyDescent="0.2">
      <c r="A183" s="88" t="s">
        <v>183</v>
      </c>
      <c r="B183" s="127">
        <v>59</v>
      </c>
      <c r="C183" s="144">
        <f>C194</f>
        <v>438.8</v>
      </c>
      <c r="D183" s="144">
        <f>D194</f>
        <v>342</v>
      </c>
      <c r="E183" s="144">
        <f>E194</f>
        <v>342</v>
      </c>
      <c r="F183" s="144">
        <f>F194</f>
        <v>342</v>
      </c>
    </row>
    <row r="184" spans="1:8" x14ac:dyDescent="0.2">
      <c r="A184" s="134" t="s">
        <v>874</v>
      </c>
      <c r="B184" s="126" t="s">
        <v>875</v>
      </c>
      <c r="C184" s="144">
        <f>C185</f>
        <v>12758</v>
      </c>
      <c r="D184" s="144">
        <f>D185</f>
        <v>13148</v>
      </c>
      <c r="E184" s="144">
        <f>E185</f>
        <v>13148</v>
      </c>
      <c r="F184" s="144">
        <f>F185</f>
        <v>13148</v>
      </c>
    </row>
    <row r="185" spans="1:8" ht="25.5" x14ac:dyDescent="0.2">
      <c r="A185" s="88" t="s">
        <v>191</v>
      </c>
      <c r="B185" s="127" t="s">
        <v>207</v>
      </c>
      <c r="C185" s="124">
        <f>C186+C187</f>
        <v>12758</v>
      </c>
      <c r="D185" s="124">
        <f>D186+D187</f>
        <v>13148</v>
      </c>
      <c r="E185" s="124">
        <f>E186+E187</f>
        <v>13148</v>
      </c>
      <c r="F185" s="124">
        <f>F186+F187</f>
        <v>13148</v>
      </c>
    </row>
    <row r="186" spans="1:8" x14ac:dyDescent="0.2">
      <c r="A186" s="88" t="s">
        <v>878</v>
      </c>
      <c r="B186" s="127">
        <v>51</v>
      </c>
      <c r="C186" s="124">
        <v>10680</v>
      </c>
      <c r="D186" s="124">
        <v>11053</v>
      </c>
      <c r="E186" s="124">
        <v>11053</v>
      </c>
      <c r="F186" s="124">
        <v>11053</v>
      </c>
      <c r="G186" s="210"/>
    </row>
    <row r="187" spans="1:8" x14ac:dyDescent="0.2">
      <c r="A187" s="88" t="s">
        <v>879</v>
      </c>
      <c r="B187" s="127">
        <v>51</v>
      </c>
      <c r="C187" s="124">
        <v>2078</v>
      </c>
      <c r="D187" s="124">
        <v>2095</v>
      </c>
      <c r="E187" s="124">
        <v>2095</v>
      </c>
      <c r="F187" s="124">
        <v>2095</v>
      </c>
      <c r="G187" s="182"/>
    </row>
    <row r="188" spans="1:8" x14ac:dyDescent="0.2">
      <c r="A188" s="91" t="s">
        <v>210</v>
      </c>
      <c r="B188" s="126" t="s">
        <v>211</v>
      </c>
      <c r="C188" s="144">
        <f>SUM(C189:C190)</f>
        <v>0</v>
      </c>
      <c r="D188" s="144">
        <f>SUM(D189:D190)</f>
        <v>0</v>
      </c>
      <c r="E188" s="144">
        <f>SUM(E189:E190)</f>
        <v>0</v>
      </c>
      <c r="F188" s="144">
        <f>SUM(F189:F190)</f>
        <v>0</v>
      </c>
      <c r="G188" s="210"/>
    </row>
    <row r="189" spans="1:8" x14ac:dyDescent="0.2">
      <c r="A189" s="86" t="s">
        <v>201</v>
      </c>
      <c r="B189" s="126">
        <v>20</v>
      </c>
      <c r="C189" s="124">
        <v>0</v>
      </c>
      <c r="D189" s="124">
        <v>0</v>
      </c>
      <c r="E189" s="124">
        <v>0</v>
      </c>
      <c r="F189" s="124">
        <v>0</v>
      </c>
    </row>
    <row r="190" spans="1:8" ht="25.5" x14ac:dyDescent="0.2">
      <c r="A190" s="88" t="s">
        <v>191</v>
      </c>
      <c r="B190" s="127" t="s">
        <v>207</v>
      </c>
      <c r="C190" s="124">
        <v>0</v>
      </c>
      <c r="D190" s="124">
        <v>0</v>
      </c>
      <c r="E190" s="124">
        <v>0</v>
      </c>
      <c r="F190" s="124">
        <v>0</v>
      </c>
      <c r="G190" s="110"/>
      <c r="H190" s="110"/>
    </row>
    <row r="191" spans="1:8" ht="16.5" customHeight="1" x14ac:dyDescent="0.2">
      <c r="A191" s="91" t="s">
        <v>212</v>
      </c>
      <c r="B191" s="126" t="s">
        <v>213</v>
      </c>
      <c r="C191" s="144">
        <f>C192+C193+C194</f>
        <v>538.79999999999995</v>
      </c>
      <c r="D191" s="144">
        <f>D192+D193+D194</f>
        <v>682</v>
      </c>
      <c r="E191" s="144">
        <f>E192+E193+E194</f>
        <v>682</v>
      </c>
      <c r="F191" s="144">
        <f>F192+F193+F194</f>
        <v>682</v>
      </c>
    </row>
    <row r="192" spans="1:8" ht="16.5" customHeight="1" x14ac:dyDescent="0.2">
      <c r="A192" s="86" t="s">
        <v>201</v>
      </c>
      <c r="B192" s="126">
        <v>20</v>
      </c>
      <c r="C192" s="144">
        <v>100</v>
      </c>
      <c r="D192" s="144">
        <v>340</v>
      </c>
      <c r="E192" s="144">
        <v>340</v>
      </c>
      <c r="F192" s="144">
        <v>340</v>
      </c>
    </row>
    <row r="193" spans="1:14" ht="25.5" x14ac:dyDescent="0.2">
      <c r="A193" s="88" t="s">
        <v>191</v>
      </c>
      <c r="B193" s="127" t="s">
        <v>207</v>
      </c>
      <c r="C193" s="124">
        <v>0</v>
      </c>
      <c r="D193" s="124">
        <v>0</v>
      </c>
      <c r="E193" s="124">
        <v>0</v>
      </c>
      <c r="F193" s="124">
        <v>0</v>
      </c>
    </row>
    <row r="194" spans="1:14" x14ac:dyDescent="0.2">
      <c r="A194" s="88" t="s">
        <v>183</v>
      </c>
      <c r="B194" s="127">
        <v>59</v>
      </c>
      <c r="C194" s="124">
        <f>C195</f>
        <v>438.8</v>
      </c>
      <c r="D194" s="124">
        <f>D195</f>
        <v>342</v>
      </c>
      <c r="E194" s="124">
        <f>E195</f>
        <v>342</v>
      </c>
      <c r="F194" s="124">
        <f>F195</f>
        <v>342</v>
      </c>
    </row>
    <row r="195" spans="1:14" x14ac:dyDescent="0.2">
      <c r="A195" s="88" t="s">
        <v>770</v>
      </c>
      <c r="B195" s="126" t="s">
        <v>771</v>
      </c>
      <c r="C195" s="124">
        <v>438.8</v>
      </c>
      <c r="D195" s="124">
        <v>342</v>
      </c>
      <c r="E195" s="124">
        <v>342</v>
      </c>
      <c r="F195" s="124">
        <v>342</v>
      </c>
      <c r="N195" s="111" t="s">
        <v>165</v>
      </c>
    </row>
    <row r="196" spans="1:14" ht="25.5" x14ac:dyDescent="0.2">
      <c r="A196" s="91" t="s">
        <v>214</v>
      </c>
      <c r="B196" s="126" t="s">
        <v>215</v>
      </c>
      <c r="C196" s="144">
        <f>C197</f>
        <v>0</v>
      </c>
      <c r="D196" s="144">
        <f>D197</f>
        <v>0</v>
      </c>
      <c r="E196" s="144">
        <f>E197</f>
        <v>0</v>
      </c>
      <c r="F196" s="144">
        <f>F197</f>
        <v>0</v>
      </c>
    </row>
    <row r="197" spans="1:14" x14ac:dyDescent="0.2">
      <c r="A197" s="86" t="s">
        <v>201</v>
      </c>
      <c r="B197" s="126">
        <v>20</v>
      </c>
      <c r="C197" s="124">
        <v>0</v>
      </c>
      <c r="D197" s="124">
        <v>0</v>
      </c>
      <c r="E197" s="124">
        <v>0</v>
      </c>
      <c r="F197" s="124">
        <v>0</v>
      </c>
    </row>
    <row r="198" spans="1:14" x14ac:dyDescent="0.2">
      <c r="A198" s="91" t="s">
        <v>216</v>
      </c>
      <c r="B198" s="126" t="s">
        <v>217</v>
      </c>
      <c r="C198" s="144">
        <f t="shared" ref="C198:F199" si="6">C203+C209+C211</f>
        <v>12574</v>
      </c>
      <c r="D198" s="144">
        <f t="shared" si="6"/>
        <v>13322</v>
      </c>
      <c r="E198" s="144">
        <f t="shared" si="6"/>
        <v>12126</v>
      </c>
      <c r="F198" s="144">
        <f t="shared" si="6"/>
        <v>10225</v>
      </c>
    </row>
    <row r="199" spans="1:14" x14ac:dyDescent="0.2">
      <c r="A199" s="86" t="s">
        <v>201</v>
      </c>
      <c r="B199" s="126">
        <v>20</v>
      </c>
      <c r="C199" s="144">
        <f t="shared" si="6"/>
        <v>5883</v>
      </c>
      <c r="D199" s="144">
        <f t="shared" si="6"/>
        <v>7097</v>
      </c>
      <c r="E199" s="144">
        <f t="shared" si="6"/>
        <v>8545</v>
      </c>
      <c r="F199" s="144">
        <f t="shared" si="6"/>
        <v>8725</v>
      </c>
    </row>
    <row r="200" spans="1:14" ht="25.5" x14ac:dyDescent="0.2">
      <c r="A200" s="88" t="s">
        <v>191</v>
      </c>
      <c r="B200" s="127" t="s">
        <v>207</v>
      </c>
      <c r="C200" s="144">
        <f>C205</f>
        <v>1500</v>
      </c>
      <c r="D200" s="144">
        <f>D205</f>
        <v>1500</v>
      </c>
      <c r="E200" s="144">
        <f>E205</f>
        <v>1500</v>
      </c>
      <c r="F200" s="144">
        <f>F205</f>
        <v>1500</v>
      </c>
      <c r="H200" s="210"/>
    </row>
    <row r="201" spans="1:14" x14ac:dyDescent="0.2">
      <c r="A201" s="88" t="s">
        <v>183</v>
      </c>
      <c r="B201" s="126">
        <v>59</v>
      </c>
      <c r="C201" s="144">
        <f>C207</f>
        <v>1291</v>
      </c>
      <c r="D201" s="144">
        <f>D207</f>
        <v>0</v>
      </c>
      <c r="E201" s="144">
        <f>E207</f>
        <v>0</v>
      </c>
      <c r="F201" s="144">
        <f>F207</f>
        <v>0</v>
      </c>
    </row>
    <row r="202" spans="1:14" x14ac:dyDescent="0.2">
      <c r="A202" s="86" t="s">
        <v>272</v>
      </c>
      <c r="B202" s="126">
        <v>81</v>
      </c>
      <c r="C202" s="144">
        <f>C213</f>
        <v>3900</v>
      </c>
      <c r="D202" s="144">
        <f>D213</f>
        <v>4725</v>
      </c>
      <c r="E202" s="144">
        <f>E213</f>
        <v>2081</v>
      </c>
      <c r="F202" s="144">
        <f>F213</f>
        <v>0</v>
      </c>
    </row>
    <row r="203" spans="1:14" x14ac:dyDescent="0.2">
      <c r="A203" s="91" t="s">
        <v>218</v>
      </c>
      <c r="B203" s="126" t="s">
        <v>219</v>
      </c>
      <c r="C203" s="144">
        <f>C204+C207+C205</f>
        <v>3211</v>
      </c>
      <c r="D203" s="144">
        <f>D204+D207+D205</f>
        <v>1920</v>
      </c>
      <c r="E203" s="144">
        <f>E204+E207+E205</f>
        <v>1920</v>
      </c>
      <c r="F203" s="144">
        <f>F204+F207+F205</f>
        <v>1920</v>
      </c>
    </row>
    <row r="204" spans="1:14" x14ac:dyDescent="0.2">
      <c r="A204" s="86" t="s">
        <v>201</v>
      </c>
      <c r="B204" s="126">
        <v>20</v>
      </c>
      <c r="C204" s="124">
        <v>420</v>
      </c>
      <c r="D204" s="124">
        <v>420</v>
      </c>
      <c r="E204" s="124">
        <v>420</v>
      </c>
      <c r="F204" s="124">
        <v>420</v>
      </c>
      <c r="G204" s="182"/>
    </row>
    <row r="205" spans="1:14" ht="25.5" x14ac:dyDescent="0.2">
      <c r="A205" s="88" t="s">
        <v>191</v>
      </c>
      <c r="B205" s="126">
        <v>51</v>
      </c>
      <c r="C205" s="124">
        <f>C206</f>
        <v>1500</v>
      </c>
      <c r="D205" s="124">
        <f>D206</f>
        <v>1500</v>
      </c>
      <c r="E205" s="124">
        <f>E206</f>
        <v>1500</v>
      </c>
      <c r="F205" s="124">
        <f>F206</f>
        <v>1500</v>
      </c>
    </row>
    <row r="206" spans="1:14" x14ac:dyDescent="0.2">
      <c r="A206" s="88" t="s">
        <v>880</v>
      </c>
      <c r="B206" s="126">
        <v>51</v>
      </c>
      <c r="C206" s="124">
        <v>1500</v>
      </c>
      <c r="D206" s="124">
        <v>1500</v>
      </c>
      <c r="E206" s="124">
        <v>1500</v>
      </c>
      <c r="F206" s="124">
        <v>1500</v>
      </c>
    </row>
    <row r="207" spans="1:14" x14ac:dyDescent="0.2">
      <c r="A207" s="88" t="s">
        <v>183</v>
      </c>
      <c r="B207" s="126">
        <v>59</v>
      </c>
      <c r="C207" s="124">
        <f>C208</f>
        <v>1291</v>
      </c>
      <c r="D207" s="124">
        <f>D208</f>
        <v>0</v>
      </c>
      <c r="E207" s="124">
        <f>E208</f>
        <v>0</v>
      </c>
      <c r="F207" s="124">
        <f>F208</f>
        <v>0</v>
      </c>
    </row>
    <row r="208" spans="1:14" ht="25.5" x14ac:dyDescent="0.2">
      <c r="A208" s="86" t="s">
        <v>768</v>
      </c>
      <c r="B208" s="126" t="s">
        <v>769</v>
      </c>
      <c r="C208" s="124">
        <v>1291</v>
      </c>
      <c r="D208" s="124"/>
      <c r="E208" s="124"/>
      <c r="F208" s="124"/>
    </row>
    <row r="209" spans="1:7" x14ac:dyDescent="0.2">
      <c r="A209" s="91" t="s">
        <v>220</v>
      </c>
      <c r="B209" s="126" t="s">
        <v>221</v>
      </c>
      <c r="C209" s="144">
        <f>C210</f>
        <v>50</v>
      </c>
      <c r="D209" s="144">
        <f>D210</f>
        <v>50</v>
      </c>
      <c r="E209" s="144">
        <f>E210</f>
        <v>50</v>
      </c>
      <c r="F209" s="144">
        <f>F210</f>
        <v>50</v>
      </c>
    </row>
    <row r="210" spans="1:7" x14ac:dyDescent="0.2">
      <c r="A210" s="86" t="s">
        <v>201</v>
      </c>
      <c r="B210" s="126">
        <v>20</v>
      </c>
      <c r="C210" s="144">
        <v>50</v>
      </c>
      <c r="D210" s="144">
        <v>50</v>
      </c>
      <c r="E210" s="124">
        <v>50</v>
      </c>
      <c r="F210" s="124">
        <v>50</v>
      </c>
    </row>
    <row r="211" spans="1:7" ht="25.5" x14ac:dyDescent="0.2">
      <c r="A211" s="91" t="s">
        <v>222</v>
      </c>
      <c r="B211" s="126" t="s">
        <v>223</v>
      </c>
      <c r="C211" s="144">
        <f>C212+C213</f>
        <v>9313</v>
      </c>
      <c r="D211" s="144">
        <f>D212+D213</f>
        <v>11352</v>
      </c>
      <c r="E211" s="144">
        <f>E212+E213</f>
        <v>10156</v>
      </c>
      <c r="F211" s="144">
        <f>F212+F213</f>
        <v>8255</v>
      </c>
    </row>
    <row r="212" spans="1:7" x14ac:dyDescent="0.2">
      <c r="A212" s="86" t="s">
        <v>201</v>
      </c>
      <c r="B212" s="126">
        <v>20</v>
      </c>
      <c r="C212" s="124">
        <v>5413</v>
      </c>
      <c r="D212" s="124">
        <v>6627</v>
      </c>
      <c r="E212" s="124">
        <v>8075</v>
      </c>
      <c r="F212" s="124">
        <v>8255</v>
      </c>
      <c r="G212" s="111" t="s">
        <v>763</v>
      </c>
    </row>
    <row r="213" spans="1:7" x14ac:dyDescent="0.2">
      <c r="A213" s="86" t="s">
        <v>272</v>
      </c>
      <c r="B213" s="126">
        <v>81</v>
      </c>
      <c r="C213" s="173">
        <f>C214</f>
        <v>3900</v>
      </c>
      <c r="D213" s="173">
        <f>D214</f>
        <v>4725</v>
      </c>
      <c r="E213" s="173">
        <f>E214</f>
        <v>2081</v>
      </c>
      <c r="F213" s="173">
        <f>F214</f>
        <v>0</v>
      </c>
    </row>
    <row r="214" spans="1:7" ht="25.5" x14ac:dyDescent="0.2">
      <c r="A214" s="86" t="s">
        <v>271</v>
      </c>
      <c r="B214" s="126" t="s">
        <v>273</v>
      </c>
      <c r="C214" s="174">
        <v>3900</v>
      </c>
      <c r="D214" s="174">
        <v>4725</v>
      </c>
      <c r="E214" s="124">
        <v>2081</v>
      </c>
      <c r="F214" s="124">
        <v>0</v>
      </c>
    </row>
    <row r="215" spans="1:7" x14ac:dyDescent="0.2">
      <c r="A215" s="87" t="s">
        <v>224</v>
      </c>
      <c r="B215" s="130" t="s">
        <v>225</v>
      </c>
      <c r="C215" s="144">
        <f>C216+C217</f>
        <v>980</v>
      </c>
      <c r="D215" s="144">
        <f>D216+D217</f>
        <v>0</v>
      </c>
      <c r="E215" s="144">
        <f>E216+E217</f>
        <v>0</v>
      </c>
      <c r="F215" s="144">
        <f>F216+F217</f>
        <v>0</v>
      </c>
    </row>
    <row r="216" spans="1:7" x14ac:dyDescent="0.2">
      <c r="A216" s="86" t="s">
        <v>201</v>
      </c>
      <c r="B216" s="126">
        <v>20</v>
      </c>
      <c r="C216" s="144">
        <v>0</v>
      </c>
      <c r="D216" s="144"/>
      <c r="E216" s="124"/>
      <c r="F216" s="124"/>
    </row>
    <row r="217" spans="1:7" x14ac:dyDescent="0.2">
      <c r="A217" s="88" t="s">
        <v>183</v>
      </c>
      <c r="B217" s="126">
        <v>59</v>
      </c>
      <c r="C217" s="144">
        <f>C218</f>
        <v>980</v>
      </c>
      <c r="D217" s="144">
        <f>D218</f>
        <v>0</v>
      </c>
      <c r="E217" s="144">
        <f>E218</f>
        <v>0</v>
      </c>
      <c r="F217" s="144">
        <f>F218</f>
        <v>0</v>
      </c>
    </row>
    <row r="218" spans="1:7" x14ac:dyDescent="0.2">
      <c r="A218" s="86" t="s">
        <v>766</v>
      </c>
      <c r="B218" s="126" t="s">
        <v>767</v>
      </c>
      <c r="C218" s="144">
        <v>980</v>
      </c>
      <c r="D218" s="144"/>
      <c r="E218" s="124"/>
      <c r="F218" s="124"/>
    </row>
    <row r="219" spans="1:7" ht="25.15" customHeight="1" x14ac:dyDescent="0.2">
      <c r="A219" s="87" t="s">
        <v>226</v>
      </c>
      <c r="B219" s="130" t="s">
        <v>227</v>
      </c>
      <c r="C219" s="144">
        <f>C220+C221</f>
        <v>0</v>
      </c>
      <c r="D219" s="144">
        <f>D220+D221</f>
        <v>0</v>
      </c>
      <c r="E219" s="144">
        <f>E220+E221</f>
        <v>0</v>
      </c>
      <c r="F219" s="144">
        <f>F220+F221</f>
        <v>0</v>
      </c>
    </row>
    <row r="220" spans="1:7" x14ac:dyDescent="0.2">
      <c r="A220" s="86" t="s">
        <v>201</v>
      </c>
      <c r="B220" s="126">
        <v>20</v>
      </c>
      <c r="C220" s="144">
        <v>0</v>
      </c>
      <c r="D220" s="144"/>
      <c r="E220" s="124"/>
      <c r="F220" s="124"/>
    </row>
    <row r="221" spans="1:7" x14ac:dyDescent="0.2">
      <c r="A221" s="88" t="s">
        <v>183</v>
      </c>
      <c r="B221" s="126">
        <v>59</v>
      </c>
      <c r="C221" s="144">
        <f>C222</f>
        <v>0</v>
      </c>
      <c r="D221" s="144">
        <f>D222</f>
        <v>0</v>
      </c>
      <c r="E221" s="144">
        <f>E222</f>
        <v>0</v>
      </c>
      <c r="F221" s="144">
        <f>F222</f>
        <v>0</v>
      </c>
    </row>
    <row r="222" spans="1:7" x14ac:dyDescent="0.2">
      <c r="A222" s="86" t="s">
        <v>770</v>
      </c>
      <c r="B222" s="126" t="s">
        <v>771</v>
      </c>
      <c r="C222" s="144">
        <v>0</v>
      </c>
      <c r="D222" s="144"/>
      <c r="E222" s="124"/>
      <c r="F222" s="124"/>
    </row>
    <row r="223" spans="1:7" x14ac:dyDescent="0.2">
      <c r="A223" s="89" t="s">
        <v>228</v>
      </c>
      <c r="B223" s="126" t="s">
        <v>229</v>
      </c>
      <c r="C223" s="144">
        <f>C235+C239+C242+C247+C252+C231</f>
        <v>77837</v>
      </c>
      <c r="D223" s="144">
        <f>D235+D239+D242+D247+D252+D231</f>
        <v>79537</v>
      </c>
      <c r="E223" s="144">
        <f>E235+E239+E242+E247+E252+E231</f>
        <v>81443</v>
      </c>
      <c r="F223" s="144">
        <f>F235+F239+F242+F247+F252+F231</f>
        <v>83153</v>
      </c>
    </row>
    <row r="224" spans="1:7" x14ac:dyDescent="0.2">
      <c r="A224" s="86" t="s">
        <v>168</v>
      </c>
      <c r="B224" s="127">
        <v>10</v>
      </c>
      <c r="C224" s="144">
        <f>C236+C240+C243+C259+C232</f>
        <v>16769</v>
      </c>
      <c r="D224" s="144">
        <f>D236+D240+D243+D259+D232</f>
        <v>17138</v>
      </c>
      <c r="E224" s="144">
        <f>E236+E240+E243+E259+E232</f>
        <v>17548</v>
      </c>
      <c r="F224" s="144">
        <f>F236+F240+F243+F259+F232</f>
        <v>17918</v>
      </c>
    </row>
    <row r="225" spans="1:6" x14ac:dyDescent="0.2">
      <c r="A225" s="86" t="s">
        <v>201</v>
      </c>
      <c r="B225" s="126">
        <v>20</v>
      </c>
      <c r="C225" s="144">
        <f>C237+C241+C260+C233+C244</f>
        <v>2218</v>
      </c>
      <c r="D225" s="144">
        <f>D237+D241+D260+D233+D244</f>
        <v>2215</v>
      </c>
      <c r="E225" s="144">
        <f>E237+E241+E260+E233+E244</f>
        <v>2268</v>
      </c>
      <c r="F225" s="144">
        <f>F237+F241+F260+F233+F244</f>
        <v>2315</v>
      </c>
    </row>
    <row r="226" spans="1:6" x14ac:dyDescent="0.2">
      <c r="A226" s="88" t="s">
        <v>182</v>
      </c>
      <c r="B226" s="126">
        <v>55</v>
      </c>
      <c r="C226" s="124">
        <f>C261</f>
        <v>0</v>
      </c>
      <c r="D226" s="124">
        <f>D261</f>
        <v>0</v>
      </c>
      <c r="E226" s="124">
        <f>E261</f>
        <v>0</v>
      </c>
      <c r="F226" s="124">
        <f>F261</f>
        <v>0</v>
      </c>
    </row>
    <row r="227" spans="1:6" x14ac:dyDescent="0.2">
      <c r="A227" s="88" t="s">
        <v>230</v>
      </c>
      <c r="B227" s="127">
        <v>57</v>
      </c>
      <c r="C227" s="144">
        <f>C228</f>
        <v>58850</v>
      </c>
      <c r="D227" s="144">
        <f>D228</f>
        <v>60184</v>
      </c>
      <c r="E227" s="144">
        <f>E228</f>
        <v>61627</v>
      </c>
      <c r="F227" s="144">
        <f>F228</f>
        <v>62920</v>
      </c>
    </row>
    <row r="228" spans="1:6" x14ac:dyDescent="0.2">
      <c r="A228" s="132" t="s">
        <v>231</v>
      </c>
      <c r="B228" s="127" t="s">
        <v>232</v>
      </c>
      <c r="C228" s="144">
        <f>C229+C230</f>
        <v>58850</v>
      </c>
      <c r="D228" s="144">
        <f>D229+D230</f>
        <v>60184</v>
      </c>
      <c r="E228" s="144">
        <f>E229+E230</f>
        <v>61627</v>
      </c>
      <c r="F228" s="144">
        <f>F229+F230</f>
        <v>62920</v>
      </c>
    </row>
    <row r="229" spans="1:6" x14ac:dyDescent="0.2">
      <c r="A229" s="88" t="s">
        <v>233</v>
      </c>
      <c r="B229" s="127" t="s">
        <v>234</v>
      </c>
      <c r="C229" s="144">
        <f>C249+C255+C246+C250+C234</f>
        <v>58840</v>
      </c>
      <c r="D229" s="144">
        <f>D249+D255+D246+D250+D234</f>
        <v>60174</v>
      </c>
      <c r="E229" s="144">
        <f>E249+E255+E246+E250+E234</f>
        <v>61617</v>
      </c>
      <c r="F229" s="144">
        <f>F249+F255+F246+F250+F234</f>
        <v>62910</v>
      </c>
    </row>
    <row r="230" spans="1:6" x14ac:dyDescent="0.2">
      <c r="A230" s="88" t="s">
        <v>235</v>
      </c>
      <c r="B230" s="126" t="s">
        <v>236</v>
      </c>
      <c r="C230" s="144">
        <f>C254+C251</f>
        <v>10</v>
      </c>
      <c r="D230" s="144">
        <f>D254+D251</f>
        <v>10</v>
      </c>
      <c r="E230" s="144">
        <f>E254+E251</f>
        <v>10</v>
      </c>
      <c r="F230" s="144">
        <f>F254+F251</f>
        <v>10</v>
      </c>
    </row>
    <row r="231" spans="1:6" s="24" customFormat="1" ht="15" x14ac:dyDescent="0.25">
      <c r="A231" s="91" t="s">
        <v>237</v>
      </c>
      <c r="B231" s="126" t="s">
        <v>238</v>
      </c>
      <c r="C231" s="124">
        <f>C232+C233+C234</f>
        <v>286</v>
      </c>
      <c r="D231" s="124">
        <f>D232+D233+D234</f>
        <v>332</v>
      </c>
      <c r="E231" s="124">
        <f>E232+E233+E234</f>
        <v>339</v>
      </c>
      <c r="F231" s="124">
        <f>F232+F233+F234</f>
        <v>345</v>
      </c>
    </row>
    <row r="232" spans="1:6" s="24" customFormat="1" ht="15" x14ac:dyDescent="0.25">
      <c r="A232" s="86" t="s">
        <v>168</v>
      </c>
      <c r="B232" s="127">
        <v>10</v>
      </c>
      <c r="C232" s="124">
        <v>264</v>
      </c>
      <c r="D232" s="124">
        <v>270</v>
      </c>
      <c r="E232" s="124">
        <v>276</v>
      </c>
      <c r="F232" s="124">
        <v>282</v>
      </c>
    </row>
    <row r="233" spans="1:6" s="24" customFormat="1" ht="15" x14ac:dyDescent="0.25">
      <c r="A233" s="86" t="s">
        <v>201</v>
      </c>
      <c r="B233" s="126">
        <v>20</v>
      </c>
      <c r="C233" s="124">
        <v>12</v>
      </c>
      <c r="D233" s="124">
        <v>12</v>
      </c>
      <c r="E233" s="124">
        <v>13</v>
      </c>
      <c r="F233" s="124">
        <v>13</v>
      </c>
    </row>
    <row r="234" spans="1:6" s="24" customFormat="1" ht="15" x14ac:dyDescent="0.25">
      <c r="A234" s="88" t="s">
        <v>230</v>
      </c>
      <c r="B234" s="70">
        <v>57</v>
      </c>
      <c r="C234" s="124">
        <v>10</v>
      </c>
      <c r="D234" s="124">
        <v>50</v>
      </c>
      <c r="E234" s="124">
        <v>50</v>
      </c>
      <c r="F234" s="124">
        <v>50</v>
      </c>
    </row>
    <row r="235" spans="1:6" x14ac:dyDescent="0.2">
      <c r="A235" s="91" t="s">
        <v>863</v>
      </c>
      <c r="B235" s="126" t="s">
        <v>864</v>
      </c>
      <c r="C235" s="144">
        <f>C236+C237+C238</f>
        <v>7005</v>
      </c>
      <c r="D235" s="144">
        <f>D236+D237+D238</f>
        <v>7140</v>
      </c>
      <c r="E235" s="144">
        <f>E236+E237+E238</f>
        <v>7310</v>
      </c>
      <c r="F235" s="144">
        <f>F236+F237+F238</f>
        <v>7465</v>
      </c>
    </row>
    <row r="236" spans="1:6" x14ac:dyDescent="0.2">
      <c r="A236" s="86" t="s">
        <v>168</v>
      </c>
      <c r="B236" s="127">
        <v>10</v>
      </c>
      <c r="C236" s="144">
        <v>6155</v>
      </c>
      <c r="D236" s="144">
        <v>6290</v>
      </c>
      <c r="E236" s="124">
        <v>6440</v>
      </c>
      <c r="F236" s="124">
        <v>6577</v>
      </c>
    </row>
    <row r="237" spans="1:6" x14ac:dyDescent="0.2">
      <c r="A237" s="86" t="s">
        <v>201</v>
      </c>
      <c r="B237" s="126">
        <v>20</v>
      </c>
      <c r="C237" s="144">
        <v>850</v>
      </c>
      <c r="D237" s="144">
        <v>850</v>
      </c>
      <c r="E237" s="124">
        <v>870</v>
      </c>
      <c r="F237" s="124">
        <v>888</v>
      </c>
    </row>
    <row r="238" spans="1:6" x14ac:dyDescent="0.2">
      <c r="A238" s="88" t="s">
        <v>182</v>
      </c>
      <c r="B238" s="126">
        <v>55</v>
      </c>
      <c r="C238" s="144">
        <v>0</v>
      </c>
      <c r="D238" s="144">
        <v>0</v>
      </c>
      <c r="E238" s="124">
        <v>0</v>
      </c>
      <c r="F238" s="124">
        <v>0</v>
      </c>
    </row>
    <row r="239" spans="1:6" x14ac:dyDescent="0.2">
      <c r="A239" s="91" t="s">
        <v>240</v>
      </c>
      <c r="B239" s="126" t="s">
        <v>241</v>
      </c>
      <c r="C239" s="144">
        <f>C240+C241</f>
        <v>1156</v>
      </c>
      <c r="D239" s="144">
        <f>D240+D241</f>
        <v>1149</v>
      </c>
      <c r="E239" s="144">
        <f>E240+E241</f>
        <v>1176</v>
      </c>
      <c r="F239" s="144">
        <f>F240+F241</f>
        <v>1200</v>
      </c>
    </row>
    <row r="240" spans="1:6" x14ac:dyDescent="0.2">
      <c r="A240" s="86" t="s">
        <v>168</v>
      </c>
      <c r="B240" s="127">
        <v>10</v>
      </c>
      <c r="C240" s="124">
        <v>0</v>
      </c>
      <c r="D240" s="124">
        <v>0</v>
      </c>
      <c r="E240" s="124">
        <v>0</v>
      </c>
      <c r="F240" s="124">
        <v>0</v>
      </c>
    </row>
    <row r="241" spans="1:11" x14ac:dyDescent="0.2">
      <c r="A241" s="86" t="s">
        <v>201</v>
      </c>
      <c r="B241" s="126">
        <v>20</v>
      </c>
      <c r="C241" s="124">
        <v>1156</v>
      </c>
      <c r="D241" s="124">
        <v>1149</v>
      </c>
      <c r="E241" s="124">
        <v>1176</v>
      </c>
      <c r="F241" s="124">
        <v>1200</v>
      </c>
    </row>
    <row r="242" spans="1:11" ht="25.5" x14ac:dyDescent="0.2">
      <c r="A242" s="284" t="s">
        <v>242</v>
      </c>
      <c r="B242" s="126" t="s">
        <v>737</v>
      </c>
      <c r="C242" s="144">
        <f>C243+C245+C244</f>
        <v>68740</v>
      </c>
      <c r="D242" s="144">
        <f>D243+D245+D244</f>
        <v>70252</v>
      </c>
      <c r="E242" s="144">
        <f>E243+E245+E244</f>
        <v>71938</v>
      </c>
      <c r="F242" s="144">
        <f>F243+F245+F244</f>
        <v>73449</v>
      </c>
    </row>
    <row r="243" spans="1:11" x14ac:dyDescent="0.2">
      <c r="A243" s="86" t="s">
        <v>168</v>
      </c>
      <c r="B243" s="70">
        <v>10</v>
      </c>
      <c r="C243" s="144">
        <v>10350</v>
      </c>
      <c r="D243" s="144">
        <v>10578</v>
      </c>
      <c r="E243" s="124">
        <v>10832</v>
      </c>
      <c r="F243" s="124">
        <v>11059</v>
      </c>
      <c r="G243" s="181"/>
    </row>
    <row r="244" spans="1:11" x14ac:dyDescent="0.2">
      <c r="A244" s="86" t="s">
        <v>201</v>
      </c>
      <c r="B244" s="126">
        <v>20</v>
      </c>
      <c r="C244" s="124">
        <v>200</v>
      </c>
      <c r="D244" s="124">
        <v>204</v>
      </c>
      <c r="E244" s="124">
        <v>209</v>
      </c>
      <c r="F244" s="124">
        <v>214</v>
      </c>
    </row>
    <row r="245" spans="1:11" x14ac:dyDescent="0.2">
      <c r="A245" s="88" t="s">
        <v>230</v>
      </c>
      <c r="B245" s="70">
        <v>57</v>
      </c>
      <c r="C245" s="144">
        <f>C246</f>
        <v>58190</v>
      </c>
      <c r="D245" s="144">
        <f>D246</f>
        <v>59470</v>
      </c>
      <c r="E245" s="144">
        <f>E246</f>
        <v>60897</v>
      </c>
      <c r="F245" s="144">
        <f>F246</f>
        <v>62176</v>
      </c>
    </row>
    <row r="246" spans="1:11" x14ac:dyDescent="0.2">
      <c r="A246" s="88" t="s">
        <v>246</v>
      </c>
      <c r="B246" s="133" t="s">
        <v>234</v>
      </c>
      <c r="C246" s="144">
        <v>58190</v>
      </c>
      <c r="D246" s="144">
        <v>59470</v>
      </c>
      <c r="E246" s="124">
        <v>60897</v>
      </c>
      <c r="F246" s="124">
        <v>62176</v>
      </c>
      <c r="K246" s="113"/>
    </row>
    <row r="247" spans="1:11" x14ac:dyDescent="0.2">
      <c r="A247" s="91" t="s">
        <v>243</v>
      </c>
      <c r="B247" s="127" t="s">
        <v>806</v>
      </c>
      <c r="C247" s="124">
        <f>C248</f>
        <v>650</v>
      </c>
      <c r="D247" s="124">
        <f>D248</f>
        <v>664</v>
      </c>
      <c r="E247" s="124">
        <f>E248</f>
        <v>680</v>
      </c>
      <c r="F247" s="124">
        <f>F248</f>
        <v>694</v>
      </c>
    </row>
    <row r="248" spans="1:11" x14ac:dyDescent="0.2">
      <c r="A248" s="88" t="s">
        <v>230</v>
      </c>
      <c r="B248" s="126">
        <v>57</v>
      </c>
      <c r="C248" s="144">
        <f>C251+C249+C250</f>
        <v>650</v>
      </c>
      <c r="D248" s="144">
        <f>D251+D249+D250</f>
        <v>664</v>
      </c>
      <c r="E248" s="144">
        <f>E251+E249+E250</f>
        <v>680</v>
      </c>
      <c r="F248" s="144">
        <f>F251+F249+F250</f>
        <v>694</v>
      </c>
    </row>
    <row r="249" spans="1:11" x14ac:dyDescent="0.2">
      <c r="A249" s="88" t="s">
        <v>738</v>
      </c>
      <c r="B249" s="133" t="s">
        <v>234</v>
      </c>
      <c r="C249" s="144">
        <v>500</v>
      </c>
      <c r="D249" s="144">
        <v>500</v>
      </c>
      <c r="E249" s="124">
        <v>500</v>
      </c>
      <c r="F249" s="124">
        <v>500</v>
      </c>
    </row>
    <row r="250" spans="1:11" x14ac:dyDescent="0.2">
      <c r="A250" s="88" t="s">
        <v>303</v>
      </c>
      <c r="B250" s="133" t="s">
        <v>234</v>
      </c>
      <c r="C250" s="144">
        <v>140</v>
      </c>
      <c r="D250" s="144">
        <v>154</v>
      </c>
      <c r="E250" s="124">
        <v>170</v>
      </c>
      <c r="F250" s="124">
        <v>184</v>
      </c>
    </row>
    <row r="251" spans="1:11" x14ac:dyDescent="0.2">
      <c r="A251" s="88" t="s">
        <v>330</v>
      </c>
      <c r="B251" s="133" t="s">
        <v>236</v>
      </c>
      <c r="C251" s="144">
        <v>10</v>
      </c>
      <c r="D251" s="144">
        <v>10</v>
      </c>
      <c r="E251" s="124">
        <v>10</v>
      </c>
      <c r="F251" s="124">
        <v>10</v>
      </c>
    </row>
    <row r="252" spans="1:11" x14ac:dyDescent="0.2">
      <c r="A252" s="134" t="s">
        <v>244</v>
      </c>
      <c r="B252" s="126" t="s">
        <v>350</v>
      </c>
      <c r="C252" s="144">
        <f>C253+C258</f>
        <v>0</v>
      </c>
      <c r="D252" s="144">
        <f>D253+D258</f>
        <v>0</v>
      </c>
      <c r="E252" s="144">
        <f>E253+E258</f>
        <v>0</v>
      </c>
      <c r="F252" s="144">
        <f>F253+F258</f>
        <v>0</v>
      </c>
    </row>
    <row r="253" spans="1:11" x14ac:dyDescent="0.2">
      <c r="A253" s="134" t="s">
        <v>340</v>
      </c>
      <c r="B253" s="133"/>
      <c r="C253" s="144">
        <f>C254</f>
        <v>0</v>
      </c>
      <c r="D253" s="144">
        <f>D254</f>
        <v>0</v>
      </c>
      <c r="E253" s="144">
        <f>E254</f>
        <v>0</v>
      </c>
      <c r="F253" s="144">
        <f>F254</f>
        <v>0</v>
      </c>
    </row>
    <row r="254" spans="1:11" x14ac:dyDescent="0.2">
      <c r="A254" s="88" t="s">
        <v>230</v>
      </c>
      <c r="B254" s="126">
        <v>57</v>
      </c>
      <c r="C254" s="144">
        <f>C255+C257+C256</f>
        <v>0</v>
      </c>
      <c r="D254" s="144">
        <f>D255+D257+D256</f>
        <v>0</v>
      </c>
      <c r="E254" s="144">
        <f>E255+E257+E256</f>
        <v>0</v>
      </c>
      <c r="F254" s="144">
        <f>F255+F257+F256</f>
        <v>0</v>
      </c>
    </row>
    <row r="255" spans="1:11" x14ac:dyDescent="0.2">
      <c r="A255" s="88" t="s">
        <v>245</v>
      </c>
      <c r="B255" s="133" t="s">
        <v>234</v>
      </c>
      <c r="C255" s="144">
        <v>0</v>
      </c>
      <c r="D255" s="144"/>
      <c r="E255" s="124"/>
      <c r="F255" s="124"/>
    </row>
    <row r="256" spans="1:11" x14ac:dyDescent="0.2">
      <c r="A256" s="88" t="s">
        <v>368</v>
      </c>
      <c r="B256" s="133" t="s">
        <v>236</v>
      </c>
      <c r="C256" s="144">
        <v>0</v>
      </c>
      <c r="D256" s="144"/>
      <c r="E256" s="124"/>
      <c r="F256" s="124"/>
    </row>
    <row r="257" spans="1:6" x14ac:dyDescent="0.2">
      <c r="A257" s="88" t="s">
        <v>367</v>
      </c>
      <c r="B257" s="133" t="s">
        <v>236</v>
      </c>
      <c r="C257" s="144">
        <v>0</v>
      </c>
      <c r="D257" s="144"/>
      <c r="E257" s="124"/>
      <c r="F257" s="124"/>
    </row>
    <row r="258" spans="1:6" ht="15.75" customHeight="1" x14ac:dyDescent="0.2">
      <c r="A258" s="129" t="s">
        <v>344</v>
      </c>
      <c r="B258" s="126" t="s">
        <v>350</v>
      </c>
      <c r="C258" s="144">
        <f>SUM(C259:C261)</f>
        <v>0</v>
      </c>
      <c r="D258" s="144">
        <f>SUM(D259:D261)</f>
        <v>0</v>
      </c>
      <c r="E258" s="144">
        <f>SUM(E259:E261)</f>
        <v>0</v>
      </c>
      <c r="F258" s="144">
        <f>SUM(F259:F261)</f>
        <v>0</v>
      </c>
    </row>
    <row r="259" spans="1:6" x14ac:dyDescent="0.2">
      <c r="A259" s="86" t="s">
        <v>175</v>
      </c>
      <c r="B259" s="126">
        <v>10</v>
      </c>
      <c r="C259" s="144">
        <v>0</v>
      </c>
      <c r="D259" s="144"/>
      <c r="E259" s="124"/>
      <c r="F259" s="124"/>
    </row>
    <row r="260" spans="1:6" x14ac:dyDescent="0.2">
      <c r="A260" s="86" t="s">
        <v>169</v>
      </c>
      <c r="B260" s="126">
        <v>20</v>
      </c>
      <c r="C260" s="144">
        <v>0</v>
      </c>
      <c r="D260" s="144"/>
      <c r="E260" s="124"/>
      <c r="F260" s="124"/>
    </row>
    <row r="261" spans="1:6" x14ac:dyDescent="0.2">
      <c r="A261" s="88" t="s">
        <v>182</v>
      </c>
      <c r="B261" s="126">
        <v>55</v>
      </c>
      <c r="C261" s="144">
        <v>0</v>
      </c>
      <c r="D261" s="144"/>
      <c r="E261" s="124"/>
      <c r="F261" s="124"/>
    </row>
    <row r="262" spans="1:6" ht="15" customHeight="1" x14ac:dyDescent="0.2">
      <c r="A262" s="89" t="s">
        <v>247</v>
      </c>
      <c r="B262" s="126" t="s">
        <v>248</v>
      </c>
      <c r="C262" s="144">
        <f>C268+C272+C276</f>
        <v>14320</v>
      </c>
      <c r="D262" s="144">
        <f>D268+D272+D276</f>
        <v>22169</v>
      </c>
      <c r="E262" s="144">
        <f>E268+E272+E276</f>
        <v>26108</v>
      </c>
      <c r="F262" s="144">
        <f>F268+F272+F276</f>
        <v>28101</v>
      </c>
    </row>
    <row r="263" spans="1:6" x14ac:dyDescent="0.2">
      <c r="A263" s="86" t="s">
        <v>175</v>
      </c>
      <c r="B263" s="127">
        <v>10</v>
      </c>
      <c r="C263" s="144">
        <f>C277</f>
        <v>1450</v>
      </c>
      <c r="D263" s="144">
        <f>D277</f>
        <v>1400</v>
      </c>
      <c r="E263" s="144">
        <f>E277</f>
        <v>1410</v>
      </c>
      <c r="F263" s="144">
        <f>F277</f>
        <v>1420</v>
      </c>
    </row>
    <row r="264" spans="1:6" x14ac:dyDescent="0.2">
      <c r="A264" s="86" t="s">
        <v>169</v>
      </c>
      <c r="B264" s="126">
        <v>20</v>
      </c>
      <c r="C264" s="144">
        <f>C273+C278+C269</f>
        <v>11100</v>
      </c>
      <c r="D264" s="144">
        <f>D273+D278+D269</f>
        <v>17854</v>
      </c>
      <c r="E264" s="144">
        <f>E273+E278+E269</f>
        <v>21017</v>
      </c>
      <c r="F264" s="144">
        <f>F273+F278+F269</f>
        <v>21963</v>
      </c>
    </row>
    <row r="265" spans="1:6" x14ac:dyDescent="0.2">
      <c r="A265" s="86" t="s">
        <v>355</v>
      </c>
      <c r="B265" s="126">
        <v>51</v>
      </c>
      <c r="C265" s="145">
        <f>C279</f>
        <v>0</v>
      </c>
      <c r="D265" s="145">
        <f>D279</f>
        <v>0</v>
      </c>
      <c r="E265" s="145">
        <f>E279</f>
        <v>0</v>
      </c>
      <c r="F265" s="145">
        <f>F279</f>
        <v>0</v>
      </c>
    </row>
    <row r="266" spans="1:6" x14ac:dyDescent="0.2">
      <c r="A266" s="86" t="s">
        <v>272</v>
      </c>
      <c r="B266" s="126">
        <v>81</v>
      </c>
      <c r="C266" s="144">
        <f>C270+C280+C274</f>
        <v>1770</v>
      </c>
      <c r="D266" s="144">
        <f>D270+D280+D274</f>
        <v>2915</v>
      </c>
      <c r="E266" s="144">
        <f>E270+E280+E274</f>
        <v>3681</v>
      </c>
      <c r="F266" s="144">
        <f>F270+F280+F274</f>
        <v>4718</v>
      </c>
    </row>
    <row r="267" spans="1:6" ht="25.5" x14ac:dyDescent="0.2">
      <c r="A267" s="86" t="s">
        <v>271</v>
      </c>
      <c r="B267" s="126" t="s">
        <v>273</v>
      </c>
      <c r="C267" s="144">
        <f>C271+C280+C275</f>
        <v>1770</v>
      </c>
      <c r="D267" s="144">
        <f>D271+D280+D275</f>
        <v>2915</v>
      </c>
      <c r="E267" s="144">
        <f>E271+E280+E275</f>
        <v>3681</v>
      </c>
      <c r="F267" s="144">
        <f>F271+F280+F275</f>
        <v>4718</v>
      </c>
    </row>
    <row r="268" spans="1:6" x14ac:dyDescent="0.2">
      <c r="A268" s="87" t="s">
        <v>249</v>
      </c>
      <c r="B268" s="130" t="s">
        <v>335</v>
      </c>
      <c r="C268" s="144">
        <f>C269+C270</f>
        <v>0</v>
      </c>
      <c r="D268" s="144">
        <f>D269+D270</f>
        <v>0</v>
      </c>
      <c r="E268" s="144">
        <f>E269+E270</f>
        <v>0</v>
      </c>
      <c r="F268" s="144">
        <f>F269+F270</f>
        <v>0</v>
      </c>
    </row>
    <row r="269" spans="1:6" x14ac:dyDescent="0.2">
      <c r="A269" s="86" t="s">
        <v>169</v>
      </c>
      <c r="B269" s="126">
        <v>20</v>
      </c>
      <c r="C269" s="144">
        <v>0</v>
      </c>
      <c r="D269" s="144">
        <v>0</v>
      </c>
      <c r="E269" s="124">
        <v>0</v>
      </c>
      <c r="F269" s="124">
        <v>0</v>
      </c>
    </row>
    <row r="270" spans="1:6" x14ac:dyDescent="0.2">
      <c r="A270" s="86" t="s">
        <v>272</v>
      </c>
      <c r="B270" s="126">
        <v>81</v>
      </c>
      <c r="C270" s="144">
        <f>C271</f>
        <v>0</v>
      </c>
      <c r="D270" s="144">
        <f>D271</f>
        <v>0</v>
      </c>
      <c r="E270" s="144">
        <f>E271</f>
        <v>0</v>
      </c>
      <c r="F270" s="144">
        <f>F271</f>
        <v>0</v>
      </c>
    </row>
    <row r="271" spans="1:6" ht="25.5" x14ac:dyDescent="0.2">
      <c r="A271" s="86" t="s">
        <v>271</v>
      </c>
      <c r="B271" s="126" t="s">
        <v>273</v>
      </c>
      <c r="C271" s="144">
        <v>0</v>
      </c>
      <c r="D271" s="144">
        <v>0</v>
      </c>
      <c r="E271" s="124">
        <v>0</v>
      </c>
      <c r="F271" s="124">
        <v>0</v>
      </c>
    </row>
    <row r="272" spans="1:6" x14ac:dyDescent="0.2">
      <c r="A272" s="87" t="s">
        <v>356</v>
      </c>
      <c r="B272" s="130" t="s">
        <v>337</v>
      </c>
      <c r="C272" s="144">
        <f>C273+C274</f>
        <v>6000</v>
      </c>
      <c r="D272" s="144">
        <f>D273+D274</f>
        <v>10500</v>
      </c>
      <c r="E272" s="144">
        <f>E273+E274</f>
        <v>12500</v>
      </c>
      <c r="F272" s="144">
        <f>F273+F274</f>
        <v>13000</v>
      </c>
    </row>
    <row r="273" spans="1:7" x14ac:dyDescent="0.2">
      <c r="A273" s="86" t="s">
        <v>169</v>
      </c>
      <c r="B273" s="126">
        <v>20</v>
      </c>
      <c r="C273" s="144">
        <v>6000</v>
      </c>
      <c r="D273" s="144">
        <v>10500</v>
      </c>
      <c r="E273" s="124">
        <v>12500</v>
      </c>
      <c r="F273" s="124">
        <v>13000</v>
      </c>
    </row>
    <row r="274" spans="1:7" x14ac:dyDescent="0.2">
      <c r="A274" s="86" t="s">
        <v>272</v>
      </c>
      <c r="B274" s="126">
        <v>81</v>
      </c>
      <c r="C274" s="144">
        <f>C275</f>
        <v>0</v>
      </c>
      <c r="D274" s="144">
        <f>D275</f>
        <v>0</v>
      </c>
      <c r="E274" s="144">
        <f>E275</f>
        <v>0</v>
      </c>
      <c r="F274" s="144">
        <f>F275</f>
        <v>0</v>
      </c>
    </row>
    <row r="275" spans="1:7" ht="25.5" x14ac:dyDescent="0.2">
      <c r="A275" s="86" t="s">
        <v>271</v>
      </c>
      <c r="B275" s="126" t="s">
        <v>273</v>
      </c>
      <c r="C275" s="144">
        <v>0</v>
      </c>
      <c r="D275" s="144">
        <v>0</v>
      </c>
      <c r="E275" s="124">
        <v>0</v>
      </c>
      <c r="F275" s="124">
        <v>0</v>
      </c>
    </row>
    <row r="276" spans="1:7" ht="25.5" x14ac:dyDescent="0.2">
      <c r="A276" s="87" t="s">
        <v>357</v>
      </c>
      <c r="B276" s="130" t="s">
        <v>338</v>
      </c>
      <c r="C276" s="144">
        <f>SUM(C277:C280)</f>
        <v>8320</v>
      </c>
      <c r="D276" s="144">
        <f>SUM(D277:D280)</f>
        <v>11669</v>
      </c>
      <c r="E276" s="144">
        <f>SUM(E277:E280)</f>
        <v>13608</v>
      </c>
      <c r="F276" s="144">
        <f>SUM(F277:F280)</f>
        <v>15101</v>
      </c>
    </row>
    <row r="277" spans="1:7" x14ac:dyDescent="0.2">
      <c r="A277" s="86" t="s">
        <v>175</v>
      </c>
      <c r="B277" s="127">
        <v>10</v>
      </c>
      <c r="C277" s="144">
        <v>1450</v>
      </c>
      <c r="D277" s="144">
        <v>1400</v>
      </c>
      <c r="E277" s="124">
        <v>1410</v>
      </c>
      <c r="F277" s="124">
        <v>1420</v>
      </c>
    </row>
    <row r="278" spans="1:7" x14ac:dyDescent="0.2">
      <c r="A278" s="86" t="s">
        <v>169</v>
      </c>
      <c r="B278" s="126">
        <v>20</v>
      </c>
      <c r="C278" s="144">
        <v>5100</v>
      </c>
      <c r="D278" s="144">
        <v>7354</v>
      </c>
      <c r="E278" s="124">
        <v>8517</v>
      </c>
      <c r="F278" s="124">
        <v>8963</v>
      </c>
      <c r="G278" s="181"/>
    </row>
    <row r="279" spans="1:7" x14ac:dyDescent="0.2">
      <c r="A279" s="86" t="s">
        <v>355</v>
      </c>
      <c r="B279" s="126">
        <v>51</v>
      </c>
      <c r="C279" s="144">
        <v>0</v>
      </c>
      <c r="D279" s="144">
        <v>0</v>
      </c>
      <c r="E279" s="124">
        <v>0</v>
      </c>
      <c r="F279" s="124">
        <v>0</v>
      </c>
    </row>
    <row r="280" spans="1:7" x14ac:dyDescent="0.2">
      <c r="A280" s="86" t="s">
        <v>272</v>
      </c>
      <c r="B280" s="126">
        <v>81</v>
      </c>
      <c r="C280" s="173">
        <v>1770</v>
      </c>
      <c r="D280" s="173">
        <v>2915</v>
      </c>
      <c r="E280" s="124">
        <v>3681</v>
      </c>
      <c r="F280" s="124">
        <v>4718</v>
      </c>
    </row>
    <row r="281" spans="1:7" ht="25.5" x14ac:dyDescent="0.2">
      <c r="A281" s="86" t="s">
        <v>271</v>
      </c>
      <c r="B281" s="126" t="s">
        <v>273</v>
      </c>
      <c r="C281" s="174">
        <v>1770</v>
      </c>
      <c r="D281" s="174">
        <v>0</v>
      </c>
      <c r="E281" s="124">
        <v>0</v>
      </c>
      <c r="F281" s="124">
        <v>0</v>
      </c>
    </row>
    <row r="282" spans="1:7" x14ac:dyDescent="0.2">
      <c r="A282" s="89" t="s">
        <v>252</v>
      </c>
      <c r="B282" s="126" t="s">
        <v>253</v>
      </c>
      <c r="C282" s="144">
        <f>C291+C297+C302+C288</f>
        <v>28818</v>
      </c>
      <c r="D282" s="144">
        <f>D291+D297+D302+D288</f>
        <v>36337</v>
      </c>
      <c r="E282" s="144">
        <f>E291+E297+E302+E288</f>
        <v>38115</v>
      </c>
      <c r="F282" s="144">
        <f>F291+F297+F302+F288</f>
        <v>37569</v>
      </c>
    </row>
    <row r="283" spans="1:7" x14ac:dyDescent="0.2">
      <c r="A283" s="86" t="s">
        <v>175</v>
      </c>
      <c r="B283" s="126">
        <v>10</v>
      </c>
      <c r="C283" s="144">
        <f>C292</f>
        <v>810</v>
      </c>
      <c r="D283" s="144">
        <f>D292</f>
        <v>844</v>
      </c>
      <c r="E283" s="144">
        <f>E292</f>
        <v>865</v>
      </c>
      <c r="F283" s="144">
        <f>F292</f>
        <v>883</v>
      </c>
    </row>
    <row r="284" spans="1:7" x14ac:dyDescent="0.2">
      <c r="A284" s="86" t="s">
        <v>169</v>
      </c>
      <c r="B284" s="126">
        <v>20</v>
      </c>
      <c r="C284" s="144">
        <f>C293+C298</f>
        <v>26137</v>
      </c>
      <c r="D284" s="144">
        <f>D293+D298</f>
        <v>32493</v>
      </c>
      <c r="E284" s="144">
        <f>E293+E298</f>
        <v>35400</v>
      </c>
      <c r="F284" s="144">
        <f>F293+F298</f>
        <v>36686</v>
      </c>
    </row>
    <row r="285" spans="1:7" x14ac:dyDescent="0.2">
      <c r="A285" s="86" t="s">
        <v>170</v>
      </c>
      <c r="B285" s="126">
        <v>55</v>
      </c>
      <c r="C285" s="144">
        <f>C289+C299</f>
        <v>1121</v>
      </c>
      <c r="D285" s="144">
        <f>D289+D299</f>
        <v>0</v>
      </c>
      <c r="E285" s="144">
        <f>E289+E299</f>
        <v>0</v>
      </c>
      <c r="F285" s="144">
        <f>F289+F299</f>
        <v>0</v>
      </c>
    </row>
    <row r="286" spans="1:7" x14ac:dyDescent="0.2">
      <c r="A286" s="86" t="s">
        <v>272</v>
      </c>
      <c r="B286" s="126">
        <v>81</v>
      </c>
      <c r="C286" s="173">
        <f t="shared" ref="C286:F287" si="7">C295+C300</f>
        <v>750</v>
      </c>
      <c r="D286" s="173">
        <f t="shared" si="7"/>
        <v>3000</v>
      </c>
      <c r="E286" s="173">
        <f t="shared" si="7"/>
        <v>1850</v>
      </c>
      <c r="F286" s="173">
        <f t="shared" si="7"/>
        <v>0</v>
      </c>
    </row>
    <row r="287" spans="1:7" ht="25.5" x14ac:dyDescent="0.2">
      <c r="A287" s="86" t="s">
        <v>271</v>
      </c>
      <c r="B287" s="126" t="s">
        <v>273</v>
      </c>
      <c r="C287" s="174">
        <f t="shared" si="7"/>
        <v>750</v>
      </c>
      <c r="D287" s="174">
        <f t="shared" si="7"/>
        <v>3000</v>
      </c>
      <c r="E287" s="174">
        <f t="shared" si="7"/>
        <v>1850</v>
      </c>
      <c r="F287" s="174">
        <f t="shared" si="7"/>
        <v>0</v>
      </c>
    </row>
    <row r="288" spans="1:7" x14ac:dyDescent="0.2">
      <c r="A288" s="91" t="s">
        <v>813</v>
      </c>
      <c r="B288" s="126" t="s">
        <v>586</v>
      </c>
      <c r="C288" s="174">
        <f t="shared" ref="C288:F289" si="8">C289</f>
        <v>621</v>
      </c>
      <c r="D288" s="174">
        <f t="shared" si="8"/>
        <v>0</v>
      </c>
      <c r="E288" s="174">
        <f t="shared" si="8"/>
        <v>0</v>
      </c>
      <c r="F288" s="174">
        <f t="shared" si="8"/>
        <v>0</v>
      </c>
    </row>
    <row r="289" spans="1:6" x14ac:dyDescent="0.2">
      <c r="A289" s="86" t="s">
        <v>814</v>
      </c>
      <c r="B289" s="126">
        <v>55</v>
      </c>
      <c r="C289" s="174">
        <f t="shared" si="8"/>
        <v>621</v>
      </c>
      <c r="D289" s="174">
        <f t="shared" si="8"/>
        <v>0</v>
      </c>
      <c r="E289" s="174">
        <f t="shared" si="8"/>
        <v>0</v>
      </c>
      <c r="F289" s="174">
        <f t="shared" si="8"/>
        <v>0</v>
      </c>
    </row>
    <row r="290" spans="1:6" ht="25.5" x14ac:dyDescent="0.2">
      <c r="A290" s="86" t="s">
        <v>780</v>
      </c>
      <c r="B290" s="126" t="s">
        <v>815</v>
      </c>
      <c r="C290" s="174">
        <v>621</v>
      </c>
      <c r="D290" s="174">
        <v>0</v>
      </c>
      <c r="E290" s="124">
        <v>0</v>
      </c>
      <c r="F290" s="124">
        <v>0</v>
      </c>
    </row>
    <row r="291" spans="1:6" x14ac:dyDescent="0.2">
      <c r="A291" s="87" t="s">
        <v>811</v>
      </c>
      <c r="B291" s="126" t="s">
        <v>254</v>
      </c>
      <c r="C291" s="144">
        <f>C293+C295+C292</f>
        <v>27097</v>
      </c>
      <c r="D291" s="144">
        <f>D293+D295+D292</f>
        <v>34537</v>
      </c>
      <c r="E291" s="144">
        <f>E293+E295+E292</f>
        <v>36315</v>
      </c>
      <c r="F291" s="144">
        <f>F293+F295+F292</f>
        <v>35769</v>
      </c>
    </row>
    <row r="292" spans="1:6" x14ac:dyDescent="0.2">
      <c r="A292" s="86" t="s">
        <v>175</v>
      </c>
      <c r="B292" s="126">
        <v>10</v>
      </c>
      <c r="C292" s="144">
        <v>810</v>
      </c>
      <c r="D292" s="144">
        <v>844</v>
      </c>
      <c r="E292" s="124">
        <v>865</v>
      </c>
      <c r="F292" s="124">
        <v>883</v>
      </c>
    </row>
    <row r="293" spans="1:6" x14ac:dyDescent="0.2">
      <c r="A293" s="86" t="s">
        <v>331</v>
      </c>
      <c r="B293" s="126">
        <v>20</v>
      </c>
      <c r="C293" s="173">
        <v>25537</v>
      </c>
      <c r="D293" s="173">
        <v>30693</v>
      </c>
      <c r="E293" s="124">
        <v>33600</v>
      </c>
      <c r="F293" s="124">
        <v>34886</v>
      </c>
    </row>
    <row r="294" spans="1:6" ht="36.75" customHeight="1" x14ac:dyDescent="0.2">
      <c r="A294" s="86" t="s">
        <v>332</v>
      </c>
      <c r="B294" s="126" t="s">
        <v>835</v>
      </c>
      <c r="C294" s="124">
        <v>1100</v>
      </c>
      <c r="D294" s="124">
        <v>1100</v>
      </c>
      <c r="E294" s="124">
        <v>1100</v>
      </c>
      <c r="F294" s="124">
        <v>1100</v>
      </c>
    </row>
    <row r="295" spans="1:6" x14ac:dyDescent="0.2">
      <c r="A295" s="86" t="s">
        <v>272</v>
      </c>
      <c r="B295" s="126">
        <v>81</v>
      </c>
      <c r="C295" s="173">
        <f>C296</f>
        <v>750</v>
      </c>
      <c r="D295" s="173">
        <f>D296</f>
        <v>3000</v>
      </c>
      <c r="E295" s="173">
        <f>E296</f>
        <v>1850</v>
      </c>
      <c r="F295" s="173">
        <f>F296</f>
        <v>0</v>
      </c>
    </row>
    <row r="296" spans="1:6" ht="25.5" x14ac:dyDescent="0.2">
      <c r="A296" s="86" t="s">
        <v>271</v>
      </c>
      <c r="B296" s="126" t="s">
        <v>273</v>
      </c>
      <c r="C296" s="174">
        <v>750</v>
      </c>
      <c r="D296" s="174">
        <v>3000</v>
      </c>
      <c r="E296" s="124">
        <v>1850</v>
      </c>
      <c r="F296" s="124">
        <v>0</v>
      </c>
    </row>
    <row r="297" spans="1:6" x14ac:dyDescent="0.2">
      <c r="A297" s="87" t="s">
        <v>812</v>
      </c>
      <c r="B297" s="130" t="s">
        <v>255</v>
      </c>
      <c r="C297" s="144">
        <f>C298+C300+C299</f>
        <v>1100</v>
      </c>
      <c r="D297" s="144">
        <f>D298+D300+D299</f>
        <v>1800</v>
      </c>
      <c r="E297" s="144">
        <f>E298+E300+E299</f>
        <v>1800</v>
      </c>
      <c r="F297" s="144">
        <f>F298+F300+F299</f>
        <v>1800</v>
      </c>
    </row>
    <row r="298" spans="1:6" x14ac:dyDescent="0.2">
      <c r="A298" s="86" t="s">
        <v>169</v>
      </c>
      <c r="B298" s="126">
        <v>20</v>
      </c>
      <c r="C298" s="144">
        <v>600</v>
      </c>
      <c r="D298" s="144">
        <v>1800</v>
      </c>
      <c r="E298" s="124">
        <v>1800</v>
      </c>
      <c r="F298" s="124">
        <v>1800</v>
      </c>
    </row>
    <row r="299" spans="1:6" x14ac:dyDescent="0.2">
      <c r="A299" s="86" t="s">
        <v>170</v>
      </c>
      <c r="B299" s="126">
        <v>55</v>
      </c>
      <c r="C299" s="144">
        <v>500</v>
      </c>
      <c r="D299" s="144">
        <v>0</v>
      </c>
      <c r="E299" s="124">
        <v>0</v>
      </c>
      <c r="F299" s="124">
        <v>0</v>
      </c>
    </row>
    <row r="300" spans="1:6" x14ac:dyDescent="0.2">
      <c r="A300" s="86" t="s">
        <v>272</v>
      </c>
      <c r="B300" s="126">
        <v>81</v>
      </c>
      <c r="C300" s="144">
        <f>C301</f>
        <v>0</v>
      </c>
      <c r="D300" s="144">
        <v>0</v>
      </c>
      <c r="E300" s="124">
        <v>0</v>
      </c>
      <c r="F300" s="124">
        <v>0</v>
      </c>
    </row>
    <row r="301" spans="1:6" ht="25.5" x14ac:dyDescent="0.2">
      <c r="A301" s="86" t="s">
        <v>271</v>
      </c>
      <c r="B301" s="126" t="s">
        <v>273</v>
      </c>
      <c r="C301" s="144">
        <v>0</v>
      </c>
      <c r="D301" s="144">
        <v>0</v>
      </c>
      <c r="E301" s="144">
        <v>0</v>
      </c>
      <c r="F301" s="144">
        <v>0</v>
      </c>
    </row>
    <row r="302" spans="1:6" x14ac:dyDescent="0.2">
      <c r="A302" s="91" t="s">
        <v>778</v>
      </c>
      <c r="B302" s="126" t="s">
        <v>779</v>
      </c>
      <c r="C302" s="144">
        <f>C303</f>
        <v>0</v>
      </c>
      <c r="D302" s="144">
        <f>D303</f>
        <v>0</v>
      </c>
      <c r="E302" s="144">
        <f>E303</f>
        <v>0</v>
      </c>
      <c r="F302" s="144">
        <f>F303</f>
        <v>0</v>
      </c>
    </row>
    <row r="303" spans="1:6" x14ac:dyDescent="0.2">
      <c r="A303" s="86" t="s">
        <v>169</v>
      </c>
      <c r="B303" s="126">
        <v>20</v>
      </c>
      <c r="C303" s="144">
        <v>0</v>
      </c>
      <c r="D303" s="144">
        <v>0</v>
      </c>
      <c r="E303" s="124">
        <v>0</v>
      </c>
      <c r="F303" s="124">
        <v>0</v>
      </c>
    </row>
    <row r="304" spans="1:6" x14ac:dyDescent="0.2">
      <c r="A304" s="89" t="s">
        <v>256</v>
      </c>
      <c r="B304" s="126" t="s">
        <v>257</v>
      </c>
      <c r="C304" s="173">
        <f t="shared" ref="C304:F305" si="9">C310</f>
        <v>17050.010000000002</v>
      </c>
      <c r="D304" s="173">
        <f t="shared" si="9"/>
        <v>18774</v>
      </c>
      <c r="E304" s="173">
        <f t="shared" si="9"/>
        <v>18796</v>
      </c>
      <c r="F304" s="173">
        <f t="shared" si="9"/>
        <v>16206</v>
      </c>
    </row>
    <row r="305" spans="1:6" x14ac:dyDescent="0.2">
      <c r="A305" s="88" t="s">
        <v>258</v>
      </c>
      <c r="B305" s="127" t="s">
        <v>259</v>
      </c>
      <c r="C305" s="173">
        <f t="shared" si="9"/>
        <v>9350</v>
      </c>
      <c r="D305" s="173">
        <f t="shared" si="9"/>
        <v>5718</v>
      </c>
      <c r="E305" s="173">
        <f t="shared" si="9"/>
        <v>5740</v>
      </c>
      <c r="F305" s="173">
        <f t="shared" si="9"/>
        <v>5775</v>
      </c>
    </row>
    <row r="306" spans="1:6" ht="25.5" x14ac:dyDescent="0.2">
      <c r="A306" s="88" t="s">
        <v>260</v>
      </c>
      <c r="B306" s="133" t="s">
        <v>261</v>
      </c>
      <c r="C306" s="174">
        <f t="shared" ref="C306:F306" si="10">C312</f>
        <v>9350</v>
      </c>
      <c r="D306" s="174">
        <f t="shared" si="10"/>
        <v>5718</v>
      </c>
      <c r="E306" s="174">
        <f t="shared" si="10"/>
        <v>5740</v>
      </c>
      <c r="F306" s="174">
        <f t="shared" si="10"/>
        <v>5775</v>
      </c>
    </row>
    <row r="307" spans="1:6" ht="25.5" x14ac:dyDescent="0.2">
      <c r="A307" s="88" t="s">
        <v>191</v>
      </c>
      <c r="B307" s="212">
        <v>51</v>
      </c>
      <c r="C307" s="174">
        <f t="shared" ref="C307:F308" si="11">C313</f>
        <v>4200</v>
      </c>
      <c r="D307" s="174">
        <f t="shared" si="11"/>
        <v>4000</v>
      </c>
      <c r="E307" s="174">
        <f t="shared" si="11"/>
        <v>4000</v>
      </c>
      <c r="F307" s="174">
        <f t="shared" si="11"/>
        <v>4000</v>
      </c>
    </row>
    <row r="308" spans="1:6" x14ac:dyDescent="0.2">
      <c r="A308" s="86" t="s">
        <v>272</v>
      </c>
      <c r="B308" s="126">
        <v>81</v>
      </c>
      <c r="C308" s="173">
        <f t="shared" si="11"/>
        <v>3500.01</v>
      </c>
      <c r="D308" s="173">
        <f t="shared" si="11"/>
        <v>9056</v>
      </c>
      <c r="E308" s="173">
        <f t="shared" si="11"/>
        <v>9056</v>
      </c>
      <c r="F308" s="173">
        <f t="shared" si="11"/>
        <v>6431</v>
      </c>
    </row>
    <row r="309" spans="1:6" ht="25.5" x14ac:dyDescent="0.2">
      <c r="A309" s="86" t="s">
        <v>271</v>
      </c>
      <c r="B309" s="126" t="s">
        <v>273</v>
      </c>
      <c r="C309" s="174">
        <f>C310</f>
        <v>17050.010000000002</v>
      </c>
      <c r="D309" s="174">
        <f>D310</f>
        <v>18774</v>
      </c>
      <c r="E309" s="174">
        <f>E310</f>
        <v>18796</v>
      </c>
      <c r="F309" s="174">
        <f>F310+F312+F313</f>
        <v>25981</v>
      </c>
    </row>
    <row r="310" spans="1:6" x14ac:dyDescent="0.2">
      <c r="A310" s="87" t="s">
        <v>262</v>
      </c>
      <c r="B310" s="126" t="s">
        <v>263</v>
      </c>
      <c r="C310" s="173">
        <f>C311+C313+C314</f>
        <v>17050.010000000002</v>
      </c>
      <c r="D310" s="173">
        <f>D311+D313+D314</f>
        <v>18774</v>
      </c>
      <c r="E310" s="173">
        <f>E311+E313+E314</f>
        <v>18796</v>
      </c>
      <c r="F310" s="173">
        <f>F311+F313+F314</f>
        <v>16206</v>
      </c>
    </row>
    <row r="311" spans="1:6" x14ac:dyDescent="0.2">
      <c r="A311" s="88" t="s">
        <v>258</v>
      </c>
      <c r="B311" s="127" t="s">
        <v>259</v>
      </c>
      <c r="C311" s="173">
        <f>C312</f>
        <v>9350</v>
      </c>
      <c r="D311" s="173">
        <f>D312</f>
        <v>5718</v>
      </c>
      <c r="E311" s="173">
        <f>E312</f>
        <v>5740</v>
      </c>
      <c r="F311" s="173">
        <f>F312</f>
        <v>5775</v>
      </c>
    </row>
    <row r="312" spans="1:6" ht="25.5" x14ac:dyDescent="0.2">
      <c r="A312" s="88" t="s">
        <v>260</v>
      </c>
      <c r="B312" s="133" t="s">
        <v>261</v>
      </c>
      <c r="C312" s="144">
        <v>9350</v>
      </c>
      <c r="D312" s="144">
        <v>5718</v>
      </c>
      <c r="E312" s="124">
        <v>5740</v>
      </c>
      <c r="F312" s="124">
        <v>5775</v>
      </c>
    </row>
    <row r="313" spans="1:6" ht="25.5" x14ac:dyDescent="0.2">
      <c r="A313" s="88" t="s">
        <v>191</v>
      </c>
      <c r="B313" s="212">
        <v>51</v>
      </c>
      <c r="C313" s="144">
        <v>4200</v>
      </c>
      <c r="D313" s="144">
        <v>4000</v>
      </c>
      <c r="E313" s="124">
        <v>4000</v>
      </c>
      <c r="F313" s="124">
        <v>4000</v>
      </c>
    </row>
    <row r="314" spans="1:6" x14ac:dyDescent="0.2">
      <c r="A314" s="86" t="s">
        <v>272</v>
      </c>
      <c r="B314" s="126">
        <v>81</v>
      </c>
      <c r="C314" s="173">
        <f>C315</f>
        <v>3500.01</v>
      </c>
      <c r="D314" s="173">
        <f>D315</f>
        <v>9056</v>
      </c>
      <c r="E314" s="173">
        <f>E315</f>
        <v>9056</v>
      </c>
      <c r="F314" s="173">
        <f>F315</f>
        <v>6431</v>
      </c>
    </row>
    <row r="315" spans="1:6" ht="25.5" x14ac:dyDescent="0.2">
      <c r="A315" s="86" t="s">
        <v>271</v>
      </c>
      <c r="B315" s="126" t="s">
        <v>273</v>
      </c>
      <c r="C315" s="174">
        <v>3500.01</v>
      </c>
      <c r="D315" s="174">
        <v>9056</v>
      </c>
      <c r="E315" s="124">
        <v>9056</v>
      </c>
      <c r="F315" s="124">
        <v>6431</v>
      </c>
    </row>
    <row r="316" spans="1:6" x14ac:dyDescent="0.2">
      <c r="A316" s="89" t="s">
        <v>264</v>
      </c>
      <c r="B316" s="175" t="s">
        <v>265</v>
      </c>
      <c r="C316" s="144">
        <f>C326+C320</f>
        <v>12902.23</v>
      </c>
      <c r="D316" s="144">
        <f>D326+D320</f>
        <v>13673</v>
      </c>
      <c r="E316" s="144">
        <f>E326+E320</f>
        <v>20108</v>
      </c>
      <c r="F316" s="144">
        <f>F326+F320</f>
        <v>25527</v>
      </c>
    </row>
    <row r="317" spans="1:6" x14ac:dyDescent="0.2">
      <c r="A317" s="86" t="s">
        <v>169</v>
      </c>
      <c r="B317" s="126">
        <v>20</v>
      </c>
      <c r="C317" s="144">
        <f>C321+C327</f>
        <v>2500</v>
      </c>
      <c r="D317" s="144">
        <f>D321+D327</f>
        <v>2900</v>
      </c>
      <c r="E317" s="144">
        <f>E321+E327</f>
        <v>4500</v>
      </c>
      <c r="F317" s="144">
        <f>F321+F327</f>
        <v>5000</v>
      </c>
    </row>
    <row r="318" spans="1:6" x14ac:dyDescent="0.2">
      <c r="A318" s="86" t="s">
        <v>272</v>
      </c>
      <c r="B318" s="126">
        <v>81</v>
      </c>
      <c r="C318" s="144">
        <f t="shared" ref="C318:F319" si="12">C328</f>
        <v>5402.23</v>
      </c>
      <c r="D318" s="144">
        <f t="shared" si="12"/>
        <v>5373</v>
      </c>
      <c r="E318" s="144">
        <f t="shared" si="12"/>
        <v>10008</v>
      </c>
      <c r="F318" s="144">
        <f t="shared" si="12"/>
        <v>14027</v>
      </c>
    </row>
    <row r="319" spans="1:6" ht="25.5" x14ac:dyDescent="0.2">
      <c r="A319" s="86" t="s">
        <v>271</v>
      </c>
      <c r="B319" s="126" t="s">
        <v>273</v>
      </c>
      <c r="C319" s="144">
        <f t="shared" si="12"/>
        <v>5402.23</v>
      </c>
      <c r="D319" s="144">
        <f t="shared" si="12"/>
        <v>5373</v>
      </c>
      <c r="E319" s="144">
        <f t="shared" si="12"/>
        <v>10008</v>
      </c>
      <c r="F319" s="144">
        <f t="shared" si="12"/>
        <v>14027</v>
      </c>
    </row>
    <row r="320" spans="1:6" x14ac:dyDescent="0.2">
      <c r="A320" s="91" t="s">
        <v>810</v>
      </c>
      <c r="B320" s="126" t="s">
        <v>663</v>
      </c>
      <c r="C320" s="144">
        <f>C321+C322</f>
        <v>5000</v>
      </c>
      <c r="D320" s="144">
        <f>D321+D322</f>
        <v>5400</v>
      </c>
      <c r="E320" s="144">
        <f>E321+E322</f>
        <v>5600</v>
      </c>
      <c r="F320" s="144">
        <f>F321+F322</f>
        <v>6500</v>
      </c>
    </row>
    <row r="321" spans="1:11" x14ac:dyDescent="0.2">
      <c r="A321" s="86" t="s">
        <v>169</v>
      </c>
      <c r="B321" s="126">
        <v>20</v>
      </c>
      <c r="C321" s="144">
        <v>0</v>
      </c>
      <c r="D321" s="144">
        <v>0</v>
      </c>
      <c r="E321" s="124">
        <v>0</v>
      </c>
      <c r="F321" s="124">
        <v>0</v>
      </c>
    </row>
    <row r="322" spans="1:11" x14ac:dyDescent="0.2">
      <c r="A322" s="86" t="s">
        <v>873</v>
      </c>
      <c r="B322" s="126">
        <v>57</v>
      </c>
      <c r="C322" s="144">
        <f>C323+C324+C325</f>
        <v>5000</v>
      </c>
      <c r="D322" s="144">
        <f>D323+D324+D325</f>
        <v>5400</v>
      </c>
      <c r="E322" s="144">
        <f>E323+E324+E325</f>
        <v>5600</v>
      </c>
      <c r="F322" s="144">
        <f>F323+F324+F325</f>
        <v>6500</v>
      </c>
    </row>
    <row r="323" spans="1:11" x14ac:dyDescent="0.2">
      <c r="A323" s="88" t="s">
        <v>245</v>
      </c>
      <c r="B323" s="133" t="s">
        <v>234</v>
      </c>
      <c r="C323" s="144">
        <v>0</v>
      </c>
      <c r="D323" s="144">
        <v>0</v>
      </c>
      <c r="E323" s="124">
        <v>0</v>
      </c>
      <c r="F323" s="124">
        <v>0</v>
      </c>
    </row>
    <row r="324" spans="1:11" x14ac:dyDescent="0.2">
      <c r="A324" s="88" t="s">
        <v>368</v>
      </c>
      <c r="B324" s="133" t="s">
        <v>236</v>
      </c>
      <c r="C324" s="144">
        <v>3000</v>
      </c>
      <c r="D324" s="144">
        <v>3300</v>
      </c>
      <c r="E324" s="124">
        <v>3400</v>
      </c>
      <c r="F324" s="124">
        <v>3500</v>
      </c>
    </row>
    <row r="325" spans="1:11" x14ac:dyDescent="0.2">
      <c r="A325" s="88" t="s">
        <v>367</v>
      </c>
      <c r="B325" s="133" t="s">
        <v>236</v>
      </c>
      <c r="C325" s="144">
        <v>2000</v>
      </c>
      <c r="D325" s="144">
        <v>2100</v>
      </c>
      <c r="E325" s="124">
        <v>2200</v>
      </c>
      <c r="F325" s="124">
        <v>3000</v>
      </c>
    </row>
    <row r="326" spans="1:11" s="19" customFormat="1" ht="14.25" x14ac:dyDescent="0.2">
      <c r="A326" s="87" t="s">
        <v>266</v>
      </c>
      <c r="B326" s="130" t="s">
        <v>267</v>
      </c>
      <c r="C326" s="124">
        <f>C327+C328</f>
        <v>7902.23</v>
      </c>
      <c r="D326" s="124">
        <f>D327+D328</f>
        <v>8273</v>
      </c>
      <c r="E326" s="124">
        <f>E327+E328</f>
        <v>14508</v>
      </c>
      <c r="F326" s="124">
        <f>F327+F328</f>
        <v>19027</v>
      </c>
      <c r="K326" s="19" t="s">
        <v>805</v>
      </c>
    </row>
    <row r="327" spans="1:11" x14ac:dyDescent="0.2">
      <c r="A327" s="86" t="s">
        <v>169</v>
      </c>
      <c r="B327" s="126">
        <v>20</v>
      </c>
      <c r="C327" s="124">
        <v>2500</v>
      </c>
      <c r="D327" s="124">
        <v>2900</v>
      </c>
      <c r="E327" s="124">
        <v>4500</v>
      </c>
      <c r="F327" s="124">
        <v>5000</v>
      </c>
    </row>
    <row r="328" spans="1:11" x14ac:dyDescent="0.2">
      <c r="A328" s="86" t="s">
        <v>272</v>
      </c>
      <c r="B328" s="126">
        <v>81</v>
      </c>
      <c r="C328" s="173">
        <f>C329</f>
        <v>5402.23</v>
      </c>
      <c r="D328" s="173">
        <f>D329</f>
        <v>5373</v>
      </c>
      <c r="E328" s="173">
        <f>E329</f>
        <v>10008</v>
      </c>
      <c r="F328" s="173">
        <f>F329</f>
        <v>14027</v>
      </c>
    </row>
    <row r="329" spans="1:11" ht="25.5" x14ac:dyDescent="0.2">
      <c r="A329" s="86" t="s">
        <v>271</v>
      </c>
      <c r="B329" s="126" t="s">
        <v>273</v>
      </c>
      <c r="C329" s="174">
        <v>5402.23</v>
      </c>
      <c r="D329" s="174">
        <v>5373</v>
      </c>
      <c r="E329" s="124">
        <v>10008</v>
      </c>
      <c r="F329" s="124">
        <v>14027</v>
      </c>
    </row>
    <row r="330" spans="1:11" x14ac:dyDescent="0.2">
      <c r="A330" s="91" t="s">
        <v>895</v>
      </c>
      <c r="B330" s="175" t="s">
        <v>269</v>
      </c>
      <c r="C330" s="174">
        <f>C331</f>
        <v>50</v>
      </c>
      <c r="D330" s="174">
        <f>D331</f>
        <v>100</v>
      </c>
      <c r="E330" s="174">
        <f>E331</f>
        <v>100</v>
      </c>
      <c r="F330" s="174">
        <f>F331</f>
        <v>100</v>
      </c>
    </row>
    <row r="331" spans="1:11" x14ac:dyDescent="0.2">
      <c r="A331" s="88" t="s">
        <v>183</v>
      </c>
      <c r="B331" s="127">
        <v>59</v>
      </c>
      <c r="C331" s="174">
        <f t="shared" ref="C331:F332" si="13">C334</f>
        <v>50</v>
      </c>
      <c r="D331" s="174">
        <f t="shared" si="13"/>
        <v>100</v>
      </c>
      <c r="E331" s="174">
        <f t="shared" si="13"/>
        <v>100</v>
      </c>
      <c r="F331" s="174">
        <f t="shared" si="13"/>
        <v>100</v>
      </c>
    </row>
    <row r="332" spans="1:11" x14ac:dyDescent="0.2">
      <c r="A332" s="88" t="s">
        <v>770</v>
      </c>
      <c r="B332" s="126" t="s">
        <v>771</v>
      </c>
      <c r="C332" s="174">
        <f t="shared" si="13"/>
        <v>50</v>
      </c>
      <c r="D332" s="174">
        <f t="shared" si="13"/>
        <v>100</v>
      </c>
      <c r="E332" s="174">
        <f t="shared" si="13"/>
        <v>100</v>
      </c>
      <c r="F332" s="174">
        <f t="shared" si="13"/>
        <v>100</v>
      </c>
    </row>
    <row r="333" spans="1:11" x14ac:dyDescent="0.2">
      <c r="A333" s="134" t="s">
        <v>481</v>
      </c>
      <c r="B333" s="175" t="s">
        <v>482</v>
      </c>
      <c r="C333" s="174">
        <f t="shared" ref="C333:F334" si="14">C334</f>
        <v>50</v>
      </c>
      <c r="D333" s="174">
        <f t="shared" si="14"/>
        <v>100</v>
      </c>
      <c r="E333" s="174">
        <f t="shared" si="14"/>
        <v>100</v>
      </c>
      <c r="F333" s="174">
        <f t="shared" si="14"/>
        <v>100</v>
      </c>
    </row>
    <row r="334" spans="1:11" x14ac:dyDescent="0.2">
      <c r="A334" s="88" t="s">
        <v>183</v>
      </c>
      <c r="B334" s="127">
        <v>59</v>
      </c>
      <c r="C334" s="174">
        <f t="shared" si="14"/>
        <v>50</v>
      </c>
      <c r="D334" s="174">
        <f t="shared" si="14"/>
        <v>100</v>
      </c>
      <c r="E334" s="174">
        <f t="shared" si="14"/>
        <v>100</v>
      </c>
      <c r="F334" s="174">
        <f t="shared" si="14"/>
        <v>100</v>
      </c>
    </row>
    <row r="335" spans="1:11" x14ac:dyDescent="0.2">
      <c r="A335" s="88" t="s">
        <v>770</v>
      </c>
      <c r="B335" s="126" t="s">
        <v>771</v>
      </c>
      <c r="C335" s="174">
        <v>50</v>
      </c>
      <c r="D335" s="174">
        <v>100</v>
      </c>
      <c r="E335" s="124">
        <v>100</v>
      </c>
      <c r="F335" s="124">
        <v>100</v>
      </c>
    </row>
    <row r="336" spans="1:11" ht="25.5" x14ac:dyDescent="0.2">
      <c r="A336" s="125" t="s">
        <v>275</v>
      </c>
      <c r="B336" s="278"/>
      <c r="C336" s="124">
        <f>C6</f>
        <v>272133.09999999998</v>
      </c>
      <c r="D336" s="124">
        <f>D6</f>
        <v>301895.23</v>
      </c>
      <c r="E336" s="124">
        <f>E6</f>
        <v>315912.75</v>
      </c>
      <c r="F336" s="124">
        <f>F6</f>
        <v>322396.28000000003</v>
      </c>
    </row>
    <row r="337" spans="1:8" ht="24.75" customHeight="1" x14ac:dyDescent="0.2">
      <c r="A337" s="125" t="s">
        <v>341</v>
      </c>
      <c r="B337" s="278"/>
      <c r="C337" s="124">
        <f>'venituri 2026 SF'!C97</f>
        <v>271636.30000000005</v>
      </c>
      <c r="D337" s="124">
        <f>'venituri 2026 SF'!D97</f>
        <v>301895.23</v>
      </c>
      <c r="E337" s="124">
        <f>'venituri 2026 SF'!E97</f>
        <v>315912.75</v>
      </c>
      <c r="F337" s="124">
        <f>'venituri 2026 SF'!F97</f>
        <v>322396.27999999997</v>
      </c>
    </row>
    <row r="338" spans="1:8" ht="24" customHeight="1" x14ac:dyDescent="0.2">
      <c r="A338" s="125" t="s">
        <v>762</v>
      </c>
      <c r="B338" s="130"/>
      <c r="C338" s="124">
        <f>C336-C337</f>
        <v>496.79999999993015</v>
      </c>
      <c r="D338" s="124">
        <f>D336-D337</f>
        <v>0</v>
      </c>
      <c r="E338" s="124">
        <f>E336-E337</f>
        <v>0</v>
      </c>
      <c r="F338" s="124">
        <f>F336-F337</f>
        <v>0</v>
      </c>
    </row>
    <row r="339" spans="1:8" ht="12" customHeight="1" x14ac:dyDescent="0.2">
      <c r="A339" s="176"/>
      <c r="C339" s="181"/>
      <c r="D339" s="181"/>
      <c r="E339" s="181"/>
    </row>
    <row r="340" spans="1:8" ht="12" customHeight="1" x14ac:dyDescent="0.2">
      <c r="A340" s="184" t="s">
        <v>163</v>
      </c>
      <c r="B340" s="54" t="s">
        <v>164</v>
      </c>
      <c r="C340" s="142"/>
      <c r="D340" s="142"/>
      <c r="E340" s="54" t="s">
        <v>948</v>
      </c>
      <c r="F340" s="111"/>
      <c r="H340" s="113"/>
    </row>
    <row r="341" spans="1:8" ht="12" customHeight="1" x14ac:dyDescent="0.2">
      <c r="A341" s="184" t="s">
        <v>401</v>
      </c>
      <c r="B341" s="54" t="s">
        <v>834</v>
      </c>
      <c r="C341" s="142"/>
      <c r="D341" s="142"/>
      <c r="E341" s="54" t="s">
        <v>949</v>
      </c>
      <c r="F341" s="111"/>
      <c r="H341" s="113"/>
    </row>
    <row r="342" spans="1:8" ht="12" customHeight="1" x14ac:dyDescent="0.2">
      <c r="B342" s="54"/>
      <c r="C342" s="142"/>
      <c r="D342" s="142"/>
      <c r="E342" s="143"/>
      <c r="H342" s="113"/>
    </row>
    <row r="343" spans="1:8" ht="12" customHeight="1" x14ac:dyDescent="0.2">
      <c r="C343" s="143"/>
      <c r="D343" s="143"/>
      <c r="E343" s="143"/>
      <c r="H343" s="113"/>
    </row>
    <row r="344" spans="1:8" ht="12" hidden="1" customHeight="1" x14ac:dyDescent="0.2">
      <c r="C344" s="62">
        <v>496.8</v>
      </c>
      <c r="D344" s="62" t="s">
        <v>905</v>
      </c>
      <c r="H344" s="113"/>
    </row>
    <row r="345" spans="1:8" ht="12" customHeight="1" x14ac:dyDescent="0.2">
      <c r="E345" s="179"/>
    </row>
    <row r="346" spans="1:8" ht="12" customHeight="1" x14ac:dyDescent="0.2"/>
    <row r="347" spans="1:8" ht="12" customHeight="1" x14ac:dyDescent="0.2"/>
    <row r="353" spans="2:5" x14ac:dyDescent="0.2">
      <c r="C353" s="120"/>
    </row>
    <row r="354" spans="2:5" x14ac:dyDescent="0.2">
      <c r="C354" s="120"/>
    </row>
    <row r="355" spans="2:5" x14ac:dyDescent="0.2">
      <c r="C355" s="120"/>
    </row>
    <row r="358" spans="2:5" x14ac:dyDescent="0.2">
      <c r="C358" s="143"/>
      <c r="D358" s="143"/>
      <c r="E358" s="143"/>
    </row>
    <row r="359" spans="2:5" x14ac:dyDescent="0.2">
      <c r="C359" s="143"/>
      <c r="D359" s="143"/>
      <c r="E359" s="143"/>
    </row>
    <row r="360" spans="2:5" x14ac:dyDescent="0.2">
      <c r="B360" s="142"/>
      <c r="C360" s="177"/>
      <c r="D360" s="143"/>
      <c r="E360" s="143"/>
    </row>
    <row r="361" spans="2:5" x14ac:dyDescent="0.2">
      <c r="B361" s="142"/>
      <c r="C361" s="177"/>
      <c r="D361" s="143"/>
      <c r="E361" s="143"/>
    </row>
    <row r="362" spans="2:5" x14ac:dyDescent="0.2">
      <c r="B362" s="31"/>
      <c r="C362" s="178"/>
    </row>
    <row r="363" spans="2:5" x14ac:dyDescent="0.2">
      <c r="B363" s="2"/>
    </row>
    <row r="364" spans="2:5" x14ac:dyDescent="0.2">
      <c r="B364" s="2"/>
    </row>
  </sheetData>
  <mergeCells count="1">
    <mergeCell ref="A1:E1"/>
  </mergeCells>
  <phoneticPr fontId="3" type="noConversion"/>
  <pageMargins left="0.25" right="0.25" top="0.75" bottom="0.75" header="0.3" footer="0.3"/>
  <pageSetup paperSize="9" scale="95" orientation="portrait" r:id="rId1"/>
  <headerFooter alignWithMargins="0">
    <oddHeader>&amp;CMUNICIPIUL DROBETA TURNU SEVERIN
JUDETUL MEHEDINTI</oddHeader>
    <oddFooter>&amp;C&amp;P&amp;R&amp;A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89"/>
  <sheetViews>
    <sheetView tabSelected="1" topLeftCell="A346" zoomScaleNormal="100" workbookViewId="0">
      <selection activeCell="L137" sqref="L137"/>
    </sheetView>
  </sheetViews>
  <sheetFormatPr defaultColWidth="9.140625" defaultRowHeight="12.75" x14ac:dyDescent="0.2"/>
  <cols>
    <col min="1" max="1" width="49.28515625" style="274" customWidth="1"/>
    <col min="2" max="2" width="10.5703125" style="276" customWidth="1"/>
    <col min="3" max="3" width="10.140625" style="275" customWidth="1"/>
    <col min="4" max="4" width="10.28515625" style="275" customWidth="1"/>
    <col min="5" max="5" width="9.7109375" style="275" customWidth="1"/>
    <col min="6" max="6" width="11.140625" style="216" customWidth="1"/>
    <col min="7" max="7" width="9.140625" style="216"/>
    <col min="8" max="10" width="9.140625" style="111"/>
    <col min="11" max="11" width="11.7109375" style="111" bestFit="1" customWidth="1"/>
    <col min="12" max="16384" width="9.140625" style="111"/>
  </cols>
  <sheetData>
    <row r="1" spans="1:9" x14ac:dyDescent="0.2">
      <c r="A1" s="213"/>
      <c r="B1" s="214"/>
      <c r="C1" s="215"/>
      <c r="D1" s="215"/>
      <c r="E1" s="215"/>
    </row>
    <row r="2" spans="1:9" s="54" customFormat="1" ht="11.25" customHeight="1" x14ac:dyDescent="0.2">
      <c r="A2" s="298" t="s">
        <v>904</v>
      </c>
      <c r="B2" s="299"/>
      <c r="C2" s="299"/>
      <c r="D2" s="299"/>
      <c r="E2" s="218"/>
      <c r="F2" s="218"/>
      <c r="G2" s="218"/>
    </row>
    <row r="3" spans="1:9" hidden="1" x14ac:dyDescent="0.2">
      <c r="A3" s="217"/>
      <c r="B3" s="214" t="s">
        <v>165</v>
      </c>
      <c r="C3" s="215"/>
      <c r="D3" s="215"/>
      <c r="E3" s="215"/>
    </row>
    <row r="4" spans="1:9" x14ac:dyDescent="0.2">
      <c r="A4" s="217"/>
      <c r="B4" s="214"/>
      <c r="C4" s="215"/>
      <c r="D4" s="215"/>
      <c r="E4" s="215"/>
    </row>
    <row r="5" spans="1:9" x14ac:dyDescent="0.2">
      <c r="A5" s="215"/>
      <c r="B5" s="215"/>
      <c r="C5" s="215"/>
      <c r="D5" s="215"/>
      <c r="E5" s="215" t="s">
        <v>716</v>
      </c>
      <c r="F5" s="214" t="s">
        <v>714</v>
      </c>
    </row>
    <row r="6" spans="1:9" ht="44.25" customHeight="1" x14ac:dyDescent="0.2">
      <c r="A6" s="219" t="s">
        <v>0</v>
      </c>
      <c r="B6" s="220" t="s">
        <v>1</v>
      </c>
      <c r="C6" s="221" t="s">
        <v>897</v>
      </c>
      <c r="D6" s="221" t="s">
        <v>898</v>
      </c>
      <c r="E6" s="221" t="s">
        <v>901</v>
      </c>
      <c r="F6" s="221" t="s">
        <v>900</v>
      </c>
    </row>
    <row r="7" spans="1:9" s="10" customFormat="1" x14ac:dyDescent="0.2">
      <c r="A7" s="222" t="s">
        <v>277</v>
      </c>
      <c r="B7" s="223"/>
      <c r="C7" s="224">
        <f>C8+C24+C41+C143+C196+C248+C298+C338+C176+C138+C20+C292</f>
        <v>275602.65000000002</v>
      </c>
      <c r="D7" s="224">
        <f>D8+D24+D41+D143+D196+D248+D298+D338+D176+D138+D20+D292</f>
        <v>101976.48999999999</v>
      </c>
      <c r="E7" s="224">
        <f>E8+E24+E41+E143+E196+E248+E298+E338+E176+E138+E20+E292</f>
        <v>27963.96</v>
      </c>
      <c r="F7" s="224">
        <f>F8+F24+F41+F143+F196+F248+F298+F338+F176+F138+F20+F292</f>
        <v>4101.6399999999994</v>
      </c>
      <c r="G7" s="225"/>
      <c r="I7" s="183"/>
    </row>
    <row r="8" spans="1:9" x14ac:dyDescent="0.2">
      <c r="A8" s="226" t="s">
        <v>166</v>
      </c>
      <c r="B8" s="227" t="s">
        <v>167</v>
      </c>
      <c r="C8" s="228">
        <f t="shared" ref="C8:C9" si="0">C12</f>
        <v>2811.81</v>
      </c>
      <c r="D8" s="228">
        <f t="shared" ref="D8:F8" si="1">D12</f>
        <v>0</v>
      </c>
      <c r="E8" s="228">
        <f t="shared" si="1"/>
        <v>0</v>
      </c>
      <c r="F8" s="228">
        <f t="shared" si="1"/>
        <v>0</v>
      </c>
      <c r="G8" s="216" t="s">
        <v>763</v>
      </c>
    </row>
    <row r="9" spans="1:9" x14ac:dyDescent="0.2">
      <c r="A9" s="229" t="s">
        <v>170</v>
      </c>
      <c r="B9" s="227">
        <v>55</v>
      </c>
      <c r="C9" s="228">
        <f t="shared" si="0"/>
        <v>0</v>
      </c>
      <c r="D9" s="228">
        <f t="shared" ref="D9:F9" si="2">D13</f>
        <v>0</v>
      </c>
      <c r="E9" s="228">
        <f t="shared" si="2"/>
        <v>0</v>
      </c>
      <c r="F9" s="228">
        <f t="shared" si="2"/>
        <v>0</v>
      </c>
    </row>
    <row r="10" spans="1:9" x14ac:dyDescent="0.2">
      <c r="A10" s="229" t="s">
        <v>172</v>
      </c>
      <c r="B10" s="227">
        <v>70</v>
      </c>
      <c r="C10" s="228">
        <f>C18</f>
        <v>185.35</v>
      </c>
      <c r="D10" s="228">
        <f>D18</f>
        <v>0</v>
      </c>
      <c r="E10" s="228">
        <f>E18</f>
        <v>0</v>
      </c>
      <c r="F10" s="228">
        <f>F18</f>
        <v>0</v>
      </c>
    </row>
    <row r="11" spans="1:9" ht="25.5" x14ac:dyDescent="0.2">
      <c r="A11" s="230" t="s">
        <v>171</v>
      </c>
      <c r="B11" s="231">
        <v>56</v>
      </c>
      <c r="C11" s="228">
        <f>C14</f>
        <v>2626.46</v>
      </c>
      <c r="D11" s="228">
        <f>D14</f>
        <v>0</v>
      </c>
      <c r="E11" s="228">
        <f>E14</f>
        <v>0</v>
      </c>
      <c r="F11" s="228">
        <f>F14</f>
        <v>0</v>
      </c>
    </row>
    <row r="12" spans="1:9" x14ac:dyDescent="0.2">
      <c r="A12" s="232" t="s">
        <v>173</v>
      </c>
      <c r="B12" s="227" t="s">
        <v>174</v>
      </c>
      <c r="C12" s="228">
        <f>C18+C14+C13</f>
        <v>2811.81</v>
      </c>
      <c r="D12" s="228">
        <f>D18+D14+D13</f>
        <v>0</v>
      </c>
      <c r="E12" s="228">
        <f>E18+E14+E13</f>
        <v>0</v>
      </c>
      <c r="F12" s="228">
        <f>F18+F14+F13</f>
        <v>0</v>
      </c>
    </row>
    <row r="13" spans="1:9" x14ac:dyDescent="0.2">
      <c r="A13" s="229" t="s">
        <v>170</v>
      </c>
      <c r="B13" s="227">
        <v>55</v>
      </c>
      <c r="C13" s="228">
        <v>0</v>
      </c>
      <c r="D13" s="228">
        <v>0</v>
      </c>
      <c r="E13" s="228">
        <v>0</v>
      </c>
      <c r="F13" s="228">
        <v>0</v>
      </c>
    </row>
    <row r="14" spans="1:9" x14ac:dyDescent="0.2">
      <c r="A14" s="233" t="s">
        <v>793</v>
      </c>
      <c r="B14" s="227" t="s">
        <v>817</v>
      </c>
      <c r="C14" s="234">
        <f>SUM(C15:C17)</f>
        <v>2626.46</v>
      </c>
      <c r="D14" s="234">
        <f>SUM(D15:D17)</f>
        <v>0</v>
      </c>
      <c r="E14" s="234">
        <f>SUM(E15:E17)</f>
        <v>0</v>
      </c>
      <c r="F14" s="234">
        <f>SUM(F15:F17)</f>
        <v>0</v>
      </c>
    </row>
    <row r="15" spans="1:9" x14ac:dyDescent="0.2">
      <c r="A15" s="233" t="s">
        <v>176</v>
      </c>
      <c r="B15" s="227" t="s">
        <v>807</v>
      </c>
      <c r="C15" s="234">
        <v>356.41</v>
      </c>
      <c r="D15" s="234">
        <v>0</v>
      </c>
      <c r="E15" s="234">
        <v>0</v>
      </c>
      <c r="F15" s="234">
        <v>0</v>
      </c>
    </row>
    <row r="16" spans="1:9" x14ac:dyDescent="0.2">
      <c r="A16" s="233" t="s">
        <v>177</v>
      </c>
      <c r="B16" s="227" t="s">
        <v>808</v>
      </c>
      <c r="C16" s="234">
        <v>2270.0500000000002</v>
      </c>
      <c r="D16" s="234">
        <v>0</v>
      </c>
      <c r="E16" s="234">
        <v>0</v>
      </c>
      <c r="F16" s="234">
        <v>0</v>
      </c>
    </row>
    <row r="17" spans="1:7" ht="11.45" customHeight="1" x14ac:dyDescent="0.2">
      <c r="A17" s="233" t="s">
        <v>178</v>
      </c>
      <c r="B17" s="227" t="s">
        <v>809</v>
      </c>
      <c r="C17" s="234">
        <v>0</v>
      </c>
      <c r="D17" s="234">
        <v>0</v>
      </c>
      <c r="E17" s="234">
        <v>0</v>
      </c>
      <c r="F17" s="234">
        <v>0</v>
      </c>
    </row>
    <row r="18" spans="1:7" ht="12.6" customHeight="1" x14ac:dyDescent="0.2">
      <c r="A18" s="229" t="s">
        <v>172</v>
      </c>
      <c r="B18" s="227">
        <v>70</v>
      </c>
      <c r="C18" s="228">
        <f>C19</f>
        <v>185.35</v>
      </c>
      <c r="D18" s="228">
        <f>D19</f>
        <v>0</v>
      </c>
      <c r="E18" s="228">
        <f>E19</f>
        <v>0</v>
      </c>
      <c r="F18" s="228">
        <f>F19</f>
        <v>0</v>
      </c>
    </row>
    <row r="19" spans="1:7" hidden="1" x14ac:dyDescent="0.2">
      <c r="A19" s="235"/>
      <c r="B19" s="236"/>
      <c r="C19" s="237">
        <v>185.35</v>
      </c>
      <c r="D19" s="237">
        <v>0</v>
      </c>
      <c r="E19" s="237">
        <v>0</v>
      </c>
      <c r="F19" s="237">
        <v>0</v>
      </c>
    </row>
    <row r="20" spans="1:7" x14ac:dyDescent="0.2">
      <c r="A20" s="226" t="s">
        <v>179</v>
      </c>
      <c r="B20" s="227" t="s">
        <v>180</v>
      </c>
      <c r="C20" s="237">
        <f t="shared" ref="C20:F21" si="3">C22</f>
        <v>0</v>
      </c>
      <c r="D20" s="237">
        <f t="shared" si="3"/>
        <v>0</v>
      </c>
      <c r="E20" s="237">
        <f t="shared" si="3"/>
        <v>0</v>
      </c>
      <c r="F20" s="237">
        <f t="shared" si="3"/>
        <v>0</v>
      </c>
    </row>
    <row r="21" spans="1:7" x14ac:dyDescent="0.2">
      <c r="A21" s="229" t="s">
        <v>195</v>
      </c>
      <c r="B21" s="227">
        <v>70</v>
      </c>
      <c r="C21" s="237">
        <f t="shared" si="3"/>
        <v>0</v>
      </c>
      <c r="D21" s="237">
        <f t="shared" si="3"/>
        <v>0</v>
      </c>
      <c r="E21" s="237">
        <f t="shared" si="3"/>
        <v>0</v>
      </c>
      <c r="F21" s="237">
        <f t="shared" si="3"/>
        <v>0</v>
      </c>
    </row>
    <row r="22" spans="1:7" x14ac:dyDescent="0.2">
      <c r="A22" s="238" t="s">
        <v>187</v>
      </c>
      <c r="B22" s="239" t="s">
        <v>188</v>
      </c>
      <c r="C22" s="237">
        <f>C23</f>
        <v>0</v>
      </c>
      <c r="D22" s="237">
        <f>D23</f>
        <v>0</v>
      </c>
      <c r="E22" s="237">
        <f>E23</f>
        <v>0</v>
      </c>
      <c r="F22" s="237">
        <f>F23</f>
        <v>0</v>
      </c>
    </row>
    <row r="23" spans="1:7" x14ac:dyDescent="0.2">
      <c r="A23" s="229" t="s">
        <v>195</v>
      </c>
      <c r="B23" s="227">
        <v>70</v>
      </c>
      <c r="C23" s="237">
        <v>0</v>
      </c>
      <c r="D23" s="237">
        <v>0</v>
      </c>
      <c r="E23" s="237">
        <v>0</v>
      </c>
      <c r="F23" s="237">
        <v>0</v>
      </c>
    </row>
    <row r="24" spans="1:7" x14ac:dyDescent="0.2">
      <c r="A24" s="240" t="s">
        <v>192</v>
      </c>
      <c r="B24" s="227" t="s">
        <v>193</v>
      </c>
      <c r="C24" s="228">
        <f>C30+C28</f>
        <v>888.14</v>
      </c>
      <c r="D24" s="228">
        <f>D30+D28</f>
        <v>133</v>
      </c>
      <c r="E24" s="228">
        <f>E30+E28</f>
        <v>136</v>
      </c>
      <c r="F24" s="228">
        <f>F30+F28</f>
        <v>138</v>
      </c>
    </row>
    <row r="25" spans="1:7" s="19" customFormat="1" ht="14.25" x14ac:dyDescent="0.2">
      <c r="A25" s="229" t="s">
        <v>416</v>
      </c>
      <c r="B25" s="227">
        <v>51</v>
      </c>
      <c r="C25" s="228">
        <f>C29</f>
        <v>130</v>
      </c>
      <c r="D25" s="228">
        <f>D29</f>
        <v>133</v>
      </c>
      <c r="E25" s="228">
        <f>E29</f>
        <v>136</v>
      </c>
      <c r="F25" s="228">
        <f>F29</f>
        <v>138</v>
      </c>
      <c r="G25" s="241"/>
    </row>
    <row r="26" spans="1:7" ht="25.5" x14ac:dyDescent="0.2">
      <c r="A26" s="229" t="s">
        <v>171</v>
      </c>
      <c r="B26" s="227">
        <v>58</v>
      </c>
      <c r="C26" s="228">
        <f>C31</f>
        <v>0</v>
      </c>
      <c r="D26" s="228">
        <f>D31</f>
        <v>0</v>
      </c>
      <c r="E26" s="228">
        <f>E31</f>
        <v>0</v>
      </c>
      <c r="F26" s="228">
        <f>F31</f>
        <v>0</v>
      </c>
    </row>
    <row r="27" spans="1:7" ht="15" customHeight="1" x14ac:dyDescent="0.2">
      <c r="A27" s="229" t="s">
        <v>195</v>
      </c>
      <c r="B27" s="227">
        <v>70</v>
      </c>
      <c r="C27" s="289">
        <f>C40</f>
        <v>758.14</v>
      </c>
      <c r="D27" s="242">
        <f>D40</f>
        <v>0</v>
      </c>
      <c r="E27" s="242">
        <f>E40</f>
        <v>0</v>
      </c>
      <c r="F27" s="242">
        <f>F40</f>
        <v>0</v>
      </c>
    </row>
    <row r="28" spans="1:7" x14ac:dyDescent="0.2">
      <c r="A28" s="232" t="s">
        <v>301</v>
      </c>
      <c r="B28" s="227" t="s">
        <v>196</v>
      </c>
      <c r="C28" s="228">
        <f>SUM(C29:C29)</f>
        <v>130</v>
      </c>
      <c r="D28" s="228">
        <f>SUM(D29:D29)</f>
        <v>133</v>
      </c>
      <c r="E28" s="228">
        <f>SUM(E29:E29)</f>
        <v>136</v>
      </c>
      <c r="F28" s="228">
        <f>SUM(F29:F29)</f>
        <v>138</v>
      </c>
    </row>
    <row r="29" spans="1:7" s="19" customFormat="1" ht="25.5" x14ac:dyDescent="0.2">
      <c r="A29" s="230" t="s">
        <v>425</v>
      </c>
      <c r="B29" s="227">
        <v>51</v>
      </c>
      <c r="C29" s="228">
        <v>130</v>
      </c>
      <c r="D29" s="228">
        <v>133</v>
      </c>
      <c r="E29" s="228">
        <v>136</v>
      </c>
      <c r="F29" s="228">
        <v>138</v>
      </c>
      <c r="G29" s="241"/>
    </row>
    <row r="30" spans="1:7" x14ac:dyDescent="0.2">
      <c r="A30" s="238" t="s">
        <v>197</v>
      </c>
      <c r="B30" s="227" t="s">
        <v>198</v>
      </c>
      <c r="C30" s="228">
        <f>C31+C40</f>
        <v>758.14</v>
      </c>
      <c r="D30" s="228">
        <f>D31+D40</f>
        <v>0</v>
      </c>
      <c r="E30" s="228">
        <f>E31+E40</f>
        <v>0</v>
      </c>
      <c r="F30" s="228">
        <f>F31+F40</f>
        <v>0</v>
      </c>
    </row>
    <row r="31" spans="1:7" ht="25.5" x14ac:dyDescent="0.2">
      <c r="A31" s="229" t="s">
        <v>171</v>
      </c>
      <c r="B31" s="227">
        <v>58</v>
      </c>
      <c r="C31" s="228">
        <f>C32+C36</f>
        <v>0</v>
      </c>
      <c r="D31" s="228">
        <f>D32+D36</f>
        <v>0</v>
      </c>
      <c r="E31" s="228">
        <f>E32+E36</f>
        <v>0</v>
      </c>
      <c r="F31" s="228">
        <f>F32+F36</f>
        <v>0</v>
      </c>
    </row>
    <row r="32" spans="1:7" ht="25.5" x14ac:dyDescent="0.2">
      <c r="A32" s="229" t="s">
        <v>477</v>
      </c>
      <c r="B32" s="227" t="s">
        <v>721</v>
      </c>
      <c r="C32" s="228">
        <f>SUM(C33:C35)</f>
        <v>0</v>
      </c>
      <c r="D32" s="228">
        <f>SUM(D33:D35)</f>
        <v>0</v>
      </c>
      <c r="E32" s="228">
        <f>SUM(E33:E35)</f>
        <v>0</v>
      </c>
      <c r="F32" s="228">
        <f>SUM(F33:F35)</f>
        <v>0</v>
      </c>
    </row>
    <row r="33" spans="1:6" ht="11.25" customHeight="1" x14ac:dyDescent="0.2">
      <c r="A33" s="233" t="s">
        <v>176</v>
      </c>
      <c r="B33" s="227" t="s">
        <v>404</v>
      </c>
      <c r="C33" s="242"/>
      <c r="D33" s="242"/>
      <c r="E33" s="242"/>
      <c r="F33" s="242"/>
    </row>
    <row r="34" spans="1:6" ht="11.25" customHeight="1" x14ac:dyDescent="0.2">
      <c r="A34" s="233" t="s">
        <v>177</v>
      </c>
      <c r="B34" s="227" t="s">
        <v>405</v>
      </c>
      <c r="C34" s="242"/>
      <c r="D34" s="242"/>
      <c r="E34" s="242"/>
      <c r="F34" s="242"/>
    </row>
    <row r="35" spans="1:6" ht="11.25" customHeight="1" x14ac:dyDescent="0.2">
      <c r="A35" s="233" t="s">
        <v>178</v>
      </c>
      <c r="B35" s="227" t="s">
        <v>406</v>
      </c>
      <c r="C35" s="242"/>
      <c r="D35" s="242"/>
      <c r="E35" s="242"/>
      <c r="F35" s="242"/>
    </row>
    <row r="36" spans="1:6" ht="25.5" x14ac:dyDescent="0.2">
      <c r="A36" s="229" t="s">
        <v>478</v>
      </c>
      <c r="B36" s="227" t="s">
        <v>722</v>
      </c>
      <c r="C36" s="228">
        <f>SUM(C37:C39)</f>
        <v>0</v>
      </c>
      <c r="D36" s="228">
        <f>SUM(D37:D39)</f>
        <v>0</v>
      </c>
      <c r="E36" s="228">
        <f>SUM(E37:E39)</f>
        <v>0</v>
      </c>
      <c r="F36" s="228">
        <f>SUM(F37:F39)</f>
        <v>0</v>
      </c>
    </row>
    <row r="37" spans="1:6" ht="13.9" customHeight="1" x14ac:dyDescent="0.2">
      <c r="A37" s="233" t="s">
        <v>176</v>
      </c>
      <c r="B37" s="227" t="s">
        <v>474</v>
      </c>
      <c r="C37" s="242">
        <v>0</v>
      </c>
      <c r="D37" s="242">
        <v>0</v>
      </c>
      <c r="E37" s="242">
        <v>0</v>
      </c>
      <c r="F37" s="242">
        <v>0</v>
      </c>
    </row>
    <row r="38" spans="1:6" ht="13.9" customHeight="1" x14ac:dyDescent="0.2">
      <c r="A38" s="233" t="s">
        <v>177</v>
      </c>
      <c r="B38" s="227" t="s">
        <v>475</v>
      </c>
      <c r="C38" s="242">
        <v>0</v>
      </c>
      <c r="D38" s="242">
        <v>0</v>
      </c>
      <c r="E38" s="242">
        <v>0</v>
      </c>
      <c r="F38" s="242">
        <v>0</v>
      </c>
    </row>
    <row r="39" spans="1:6" ht="14.45" customHeight="1" x14ac:dyDescent="0.2">
      <c r="A39" s="233" t="s">
        <v>178</v>
      </c>
      <c r="B39" s="227" t="s">
        <v>476</v>
      </c>
      <c r="C39" s="242">
        <v>0</v>
      </c>
      <c r="D39" s="242">
        <v>0</v>
      </c>
      <c r="E39" s="242">
        <v>0</v>
      </c>
      <c r="F39" s="242">
        <v>0</v>
      </c>
    </row>
    <row r="40" spans="1:6" ht="15" customHeight="1" x14ac:dyDescent="0.2">
      <c r="A40" s="229" t="s">
        <v>195</v>
      </c>
      <c r="B40" s="227">
        <v>70</v>
      </c>
      <c r="C40" s="242">
        <v>758.14</v>
      </c>
      <c r="D40" s="242">
        <v>0</v>
      </c>
      <c r="E40" s="242">
        <v>0</v>
      </c>
      <c r="F40" s="242">
        <v>0</v>
      </c>
    </row>
    <row r="41" spans="1:6" x14ac:dyDescent="0.2">
      <c r="A41" s="243" t="s">
        <v>199</v>
      </c>
      <c r="B41" s="227" t="s">
        <v>200</v>
      </c>
      <c r="C41" s="228">
        <f>C42+C44+C45+C46+C43</f>
        <v>47797.279999999999</v>
      </c>
      <c r="D41" s="228">
        <f>D42+D44+D45+D46+D43</f>
        <v>25512.09</v>
      </c>
      <c r="E41" s="228">
        <f>E42+E44+E45+E46+E43</f>
        <v>6705.1</v>
      </c>
      <c r="F41" s="228">
        <f>F42+F44+F45+F46+F43</f>
        <v>3580.64</v>
      </c>
    </row>
    <row r="42" spans="1:6" x14ac:dyDescent="0.2">
      <c r="A42" s="229" t="s">
        <v>195</v>
      </c>
      <c r="B42" s="227">
        <v>70</v>
      </c>
      <c r="C42" s="144">
        <f>C75+C91+C130+C137</f>
        <v>7001.22</v>
      </c>
      <c r="D42" s="228">
        <f>D75+D130+D137</f>
        <v>3248</v>
      </c>
      <c r="E42" s="228">
        <f>E75+E130+E137</f>
        <v>0</v>
      </c>
      <c r="F42" s="228">
        <f>F75+F130+F137</f>
        <v>0</v>
      </c>
    </row>
    <row r="43" spans="1:6" x14ac:dyDescent="0.2">
      <c r="A43" s="233" t="s">
        <v>793</v>
      </c>
      <c r="B43" s="227">
        <v>56</v>
      </c>
      <c r="C43" s="228">
        <f>C47+C51+C77</f>
        <v>28470.489999999998</v>
      </c>
      <c r="D43" s="228">
        <f>D47+D51+D77</f>
        <v>22264.09</v>
      </c>
      <c r="E43" s="228">
        <f>E47+E51+E77</f>
        <v>6705.1</v>
      </c>
      <c r="F43" s="228">
        <f>F47+F51+F77</f>
        <v>3580.64</v>
      </c>
    </row>
    <row r="44" spans="1:6" ht="25.5" x14ac:dyDescent="0.2">
      <c r="A44" s="229" t="s">
        <v>719</v>
      </c>
      <c r="B44" s="227">
        <v>58</v>
      </c>
      <c r="C44" s="228">
        <f>C55+C59</f>
        <v>0</v>
      </c>
      <c r="D44" s="228">
        <f>D55+D59</f>
        <v>0</v>
      </c>
      <c r="E44" s="228">
        <f>E55+E59</f>
        <v>0</v>
      </c>
      <c r="F44" s="228">
        <f>F55+F59</f>
        <v>0</v>
      </c>
    </row>
    <row r="45" spans="1:6" ht="38.25" x14ac:dyDescent="0.2">
      <c r="A45" s="233" t="s">
        <v>756</v>
      </c>
      <c r="B45" s="227">
        <v>60</v>
      </c>
      <c r="C45" s="244">
        <f>C63</f>
        <v>12325.57</v>
      </c>
      <c r="D45" s="244">
        <f>D63</f>
        <v>0</v>
      </c>
      <c r="E45" s="244">
        <f>E63</f>
        <v>0</v>
      </c>
      <c r="F45" s="244">
        <f>F63</f>
        <v>0</v>
      </c>
    </row>
    <row r="46" spans="1:6" ht="25.5" x14ac:dyDescent="0.2">
      <c r="A46" s="233" t="s">
        <v>781</v>
      </c>
      <c r="B46" s="227">
        <v>61</v>
      </c>
      <c r="C46" s="244">
        <f>C67</f>
        <v>0</v>
      </c>
      <c r="D46" s="244">
        <f>D67</f>
        <v>0</v>
      </c>
      <c r="E46" s="244">
        <f>E67</f>
        <v>0</v>
      </c>
      <c r="F46" s="244">
        <f>F67</f>
        <v>0</v>
      </c>
    </row>
    <row r="47" spans="1:6" x14ac:dyDescent="0.2">
      <c r="A47" s="233" t="s">
        <v>793</v>
      </c>
      <c r="B47" s="227" t="s">
        <v>817</v>
      </c>
      <c r="C47" s="228">
        <f>C48+C49+C50</f>
        <v>25178.059999999998</v>
      </c>
      <c r="D47" s="228">
        <f>D48+D49+D50</f>
        <v>20647.86</v>
      </c>
      <c r="E47" s="228">
        <f>E48+E49+E50</f>
        <v>6705.1</v>
      </c>
      <c r="F47" s="228">
        <f>F48+F49+F50</f>
        <v>3580.64</v>
      </c>
    </row>
    <row r="48" spans="1:6" x14ac:dyDescent="0.2">
      <c r="A48" s="233" t="s">
        <v>176</v>
      </c>
      <c r="B48" s="227" t="s">
        <v>807</v>
      </c>
      <c r="C48" s="228">
        <v>6772.5</v>
      </c>
      <c r="D48" s="228">
        <v>7296.53</v>
      </c>
      <c r="E48" s="228">
        <v>2264.5300000000002</v>
      </c>
      <c r="F48" s="228">
        <v>1192.9000000000001</v>
      </c>
    </row>
    <row r="49" spans="1:6" x14ac:dyDescent="0.2">
      <c r="A49" s="233" t="s">
        <v>177</v>
      </c>
      <c r="B49" s="227" t="s">
        <v>808</v>
      </c>
      <c r="C49" s="228">
        <v>18332.8</v>
      </c>
      <c r="D49" s="228">
        <v>10945.81</v>
      </c>
      <c r="E49" s="228">
        <v>3395.8</v>
      </c>
      <c r="F49" s="228">
        <v>1789.34</v>
      </c>
    </row>
    <row r="50" spans="1:6" x14ac:dyDescent="0.2">
      <c r="A50" s="233" t="s">
        <v>178</v>
      </c>
      <c r="B50" s="227" t="s">
        <v>809</v>
      </c>
      <c r="C50" s="228">
        <v>72.760000000000005</v>
      </c>
      <c r="D50" s="228">
        <v>2405.52</v>
      </c>
      <c r="E50" s="228">
        <v>1044.77</v>
      </c>
      <c r="F50" s="228">
        <v>598.4</v>
      </c>
    </row>
    <row r="51" spans="1:6" ht="25.5" x14ac:dyDescent="0.2">
      <c r="A51" s="233" t="s">
        <v>855</v>
      </c>
      <c r="B51" s="227" t="s">
        <v>844</v>
      </c>
      <c r="C51" s="228">
        <f>C83+C97+C101+C106+C111+C116+C121+C126+C132</f>
        <v>3046.45</v>
      </c>
      <c r="D51" s="228">
        <f>D83+D97+D101+D106+D111+D116+D121+D126+D132</f>
        <v>1410.3200000000002</v>
      </c>
      <c r="E51" s="228">
        <f>E83+E97+E101+E106+E111+E116+E121+E126+E132</f>
        <v>0</v>
      </c>
      <c r="F51" s="228">
        <f>F83+F97+F101+F106+F111+F116+F121+F126+F132</f>
        <v>0</v>
      </c>
    </row>
    <row r="52" spans="1:6" x14ac:dyDescent="0.2">
      <c r="A52" s="233" t="s">
        <v>854</v>
      </c>
      <c r="B52" s="227" t="s">
        <v>852</v>
      </c>
      <c r="C52" s="228">
        <f t="shared" ref="C52:F54" si="4">C84+C98+C102+C107+C112++C117+C122+C127+C133</f>
        <v>456.98</v>
      </c>
      <c r="D52" s="228">
        <f t="shared" si="4"/>
        <v>211.54</v>
      </c>
      <c r="E52" s="228">
        <f t="shared" si="4"/>
        <v>0</v>
      </c>
      <c r="F52" s="228">
        <f t="shared" si="4"/>
        <v>0</v>
      </c>
    </row>
    <row r="53" spans="1:6" x14ac:dyDescent="0.2">
      <c r="A53" s="233" t="s">
        <v>856</v>
      </c>
      <c r="B53" s="227" t="s">
        <v>849</v>
      </c>
      <c r="C53" s="228">
        <f t="shared" si="4"/>
        <v>2589.4700000000003</v>
      </c>
      <c r="D53" s="228">
        <f t="shared" si="4"/>
        <v>1198.78</v>
      </c>
      <c r="E53" s="228">
        <f t="shared" si="4"/>
        <v>0</v>
      </c>
      <c r="F53" s="228">
        <f t="shared" si="4"/>
        <v>0</v>
      </c>
    </row>
    <row r="54" spans="1:6" x14ac:dyDescent="0.2">
      <c r="A54" s="233" t="s">
        <v>178</v>
      </c>
      <c r="B54" s="227" t="s">
        <v>853</v>
      </c>
      <c r="C54" s="228">
        <f t="shared" si="4"/>
        <v>0</v>
      </c>
      <c r="D54" s="228">
        <f t="shared" si="4"/>
        <v>0</v>
      </c>
      <c r="E54" s="228">
        <f t="shared" si="4"/>
        <v>0</v>
      </c>
      <c r="F54" s="228">
        <f t="shared" si="4"/>
        <v>0</v>
      </c>
    </row>
    <row r="55" spans="1:6" ht="25.5" x14ac:dyDescent="0.2">
      <c r="A55" s="229" t="s">
        <v>477</v>
      </c>
      <c r="B55" s="227" t="s">
        <v>721</v>
      </c>
      <c r="C55" s="228">
        <f t="shared" ref="C55:C58" si="5">C71</f>
        <v>0</v>
      </c>
      <c r="D55" s="228">
        <f t="shared" ref="D55:F55" si="6">D71</f>
        <v>0</v>
      </c>
      <c r="E55" s="228">
        <f t="shared" si="6"/>
        <v>0</v>
      </c>
      <c r="F55" s="228">
        <f t="shared" si="6"/>
        <v>0</v>
      </c>
    </row>
    <row r="56" spans="1:6" ht="12.6" customHeight="1" x14ac:dyDescent="0.2">
      <c r="A56" s="233" t="s">
        <v>176</v>
      </c>
      <c r="B56" s="227" t="s">
        <v>404</v>
      </c>
      <c r="C56" s="242">
        <f t="shared" si="5"/>
        <v>0</v>
      </c>
      <c r="D56" s="242">
        <f t="shared" ref="D56:F56" si="7">D72</f>
        <v>0</v>
      </c>
      <c r="E56" s="242">
        <f t="shared" si="7"/>
        <v>0</v>
      </c>
      <c r="F56" s="242">
        <f t="shared" si="7"/>
        <v>0</v>
      </c>
    </row>
    <row r="57" spans="1:6" ht="13.9" customHeight="1" x14ac:dyDescent="0.2">
      <c r="A57" s="233" t="s">
        <v>177</v>
      </c>
      <c r="B57" s="227" t="s">
        <v>405</v>
      </c>
      <c r="C57" s="242">
        <f t="shared" si="5"/>
        <v>0</v>
      </c>
      <c r="D57" s="242">
        <f t="shared" ref="D57:F57" si="8">D73</f>
        <v>0</v>
      </c>
      <c r="E57" s="242">
        <f t="shared" si="8"/>
        <v>0</v>
      </c>
      <c r="F57" s="242">
        <f t="shared" si="8"/>
        <v>0</v>
      </c>
    </row>
    <row r="58" spans="1:6" ht="13.15" customHeight="1" x14ac:dyDescent="0.2">
      <c r="A58" s="233" t="s">
        <v>178</v>
      </c>
      <c r="B58" s="227" t="s">
        <v>406</v>
      </c>
      <c r="C58" s="242">
        <f t="shared" si="5"/>
        <v>0</v>
      </c>
      <c r="D58" s="242">
        <f t="shared" ref="D58:F58" si="9">D74</f>
        <v>0</v>
      </c>
      <c r="E58" s="242">
        <f t="shared" si="9"/>
        <v>0</v>
      </c>
      <c r="F58" s="242">
        <f t="shared" si="9"/>
        <v>0</v>
      </c>
    </row>
    <row r="59" spans="1:6" ht="24.6" customHeight="1" x14ac:dyDescent="0.2">
      <c r="A59" s="229" t="s">
        <v>479</v>
      </c>
      <c r="B59" s="227" t="s">
        <v>724</v>
      </c>
      <c r="C59" s="228">
        <f>SUM(C60:C62)</f>
        <v>0</v>
      </c>
      <c r="D59" s="228">
        <f>SUM(D60:D62)</f>
        <v>0</v>
      </c>
      <c r="E59" s="228">
        <f>SUM(E60:E62)</f>
        <v>0</v>
      </c>
      <c r="F59" s="228">
        <f>SUM(F60:F62)</f>
        <v>0</v>
      </c>
    </row>
    <row r="60" spans="1:6" ht="15.6" customHeight="1" x14ac:dyDescent="0.2">
      <c r="A60" s="233" t="s">
        <v>176</v>
      </c>
      <c r="B60" s="227" t="s">
        <v>419</v>
      </c>
      <c r="C60" s="242">
        <f>C88+C94</f>
        <v>0</v>
      </c>
      <c r="D60" s="242">
        <f t="shared" ref="D60:F60" si="10">D88+D94</f>
        <v>0</v>
      </c>
      <c r="E60" s="242">
        <f t="shared" si="10"/>
        <v>0</v>
      </c>
      <c r="F60" s="242">
        <f t="shared" si="10"/>
        <v>0</v>
      </c>
    </row>
    <row r="61" spans="1:6" ht="15.6" customHeight="1" x14ac:dyDescent="0.2">
      <c r="A61" s="233" t="s">
        <v>177</v>
      </c>
      <c r="B61" s="227" t="s">
        <v>418</v>
      </c>
      <c r="C61" s="242">
        <f>C89+C95</f>
        <v>0</v>
      </c>
      <c r="D61" s="242">
        <f t="shared" ref="D61:F61" si="11">D89+D95</f>
        <v>0</v>
      </c>
      <c r="E61" s="242">
        <f t="shared" si="11"/>
        <v>0</v>
      </c>
      <c r="F61" s="242">
        <f t="shared" si="11"/>
        <v>0</v>
      </c>
    </row>
    <row r="62" spans="1:6" ht="15.6" customHeight="1" x14ac:dyDescent="0.2">
      <c r="A62" s="233" t="s">
        <v>178</v>
      </c>
      <c r="B62" s="227" t="s">
        <v>417</v>
      </c>
      <c r="C62" s="242">
        <v>0</v>
      </c>
      <c r="D62" s="242">
        <v>0</v>
      </c>
      <c r="E62" s="242">
        <v>0</v>
      </c>
      <c r="F62" s="242">
        <v>0</v>
      </c>
    </row>
    <row r="63" spans="1:6" ht="39" customHeight="1" x14ac:dyDescent="0.2">
      <c r="A63" s="233" t="s">
        <v>756</v>
      </c>
      <c r="B63" s="227">
        <v>60</v>
      </c>
      <c r="C63" s="245">
        <f>C64+C65+C66</f>
        <v>12325.57</v>
      </c>
      <c r="D63" s="245">
        <f>D64+D65+D66</f>
        <v>0</v>
      </c>
      <c r="E63" s="245">
        <f>E64+E65+E66</f>
        <v>0</v>
      </c>
      <c r="F63" s="245">
        <f>F64+F65+F66</f>
        <v>0</v>
      </c>
    </row>
    <row r="64" spans="1:6" ht="15.6" customHeight="1" x14ac:dyDescent="0.2">
      <c r="A64" s="233" t="s">
        <v>751</v>
      </c>
      <c r="B64" s="227" t="s">
        <v>752</v>
      </c>
      <c r="C64" s="245">
        <v>6399.92</v>
      </c>
      <c r="D64" s="245">
        <v>0</v>
      </c>
      <c r="E64" s="245">
        <v>0</v>
      </c>
      <c r="F64" s="245">
        <v>0</v>
      </c>
    </row>
    <row r="65" spans="1:6" ht="15.6" customHeight="1" x14ac:dyDescent="0.2">
      <c r="A65" s="233" t="s">
        <v>757</v>
      </c>
      <c r="B65" s="227" t="s">
        <v>753</v>
      </c>
      <c r="C65" s="245">
        <v>4676.6499999999996</v>
      </c>
      <c r="D65" s="245">
        <v>0</v>
      </c>
      <c r="E65" s="245">
        <v>0</v>
      </c>
      <c r="F65" s="245">
        <v>0</v>
      </c>
    </row>
    <row r="66" spans="1:6" ht="15.6" customHeight="1" x14ac:dyDescent="0.2">
      <c r="A66" s="233" t="s">
        <v>754</v>
      </c>
      <c r="B66" s="227" t="s">
        <v>755</v>
      </c>
      <c r="C66" s="245">
        <v>1249</v>
      </c>
      <c r="D66" s="245">
        <v>0</v>
      </c>
      <c r="E66" s="245">
        <v>0</v>
      </c>
      <c r="F66" s="245">
        <v>0</v>
      </c>
    </row>
    <row r="67" spans="1:6" ht="25.5" customHeight="1" x14ac:dyDescent="0.2">
      <c r="A67" s="233" t="s">
        <v>781</v>
      </c>
      <c r="B67" s="227">
        <v>61</v>
      </c>
      <c r="C67" s="245">
        <f>C68+C69+C70</f>
        <v>0</v>
      </c>
      <c r="D67" s="245">
        <f>D68+D69+D70</f>
        <v>0</v>
      </c>
      <c r="E67" s="245">
        <f>E68+E69+E70</f>
        <v>0</v>
      </c>
      <c r="F67" s="245">
        <f>F68+F69+F70</f>
        <v>0</v>
      </c>
    </row>
    <row r="68" spans="1:6" ht="15.6" customHeight="1" x14ac:dyDescent="0.2">
      <c r="A68" s="233" t="s">
        <v>782</v>
      </c>
      <c r="B68" s="227" t="s">
        <v>783</v>
      </c>
      <c r="C68" s="242">
        <v>0</v>
      </c>
      <c r="D68" s="242">
        <v>0</v>
      </c>
      <c r="E68" s="242">
        <v>0</v>
      </c>
      <c r="F68" s="242">
        <v>0</v>
      </c>
    </row>
    <row r="69" spans="1:6" ht="15.6" customHeight="1" x14ac:dyDescent="0.2">
      <c r="A69" s="233" t="s">
        <v>784</v>
      </c>
      <c r="B69" s="227" t="s">
        <v>193</v>
      </c>
      <c r="C69" s="242">
        <v>0</v>
      </c>
      <c r="D69" s="242">
        <v>0</v>
      </c>
      <c r="E69" s="242">
        <v>0</v>
      </c>
      <c r="F69" s="242">
        <v>0</v>
      </c>
    </row>
    <row r="70" spans="1:6" x14ac:dyDescent="0.2">
      <c r="A70" s="233" t="s">
        <v>754</v>
      </c>
      <c r="B70" s="227" t="s">
        <v>785</v>
      </c>
      <c r="C70" s="234">
        <v>0</v>
      </c>
      <c r="D70" s="234">
        <v>0</v>
      </c>
      <c r="E70" s="234">
        <v>0</v>
      </c>
      <c r="F70" s="234">
        <v>0</v>
      </c>
    </row>
    <row r="71" spans="1:6" ht="25.5" x14ac:dyDescent="0.2">
      <c r="A71" s="229" t="s">
        <v>477</v>
      </c>
      <c r="B71" s="227" t="s">
        <v>721</v>
      </c>
      <c r="C71" s="228">
        <f>SUM(C72:C74)</f>
        <v>0</v>
      </c>
      <c r="D71" s="228">
        <f>SUM(D72:D74)</f>
        <v>0</v>
      </c>
      <c r="E71" s="228">
        <f>SUM(E72:E74)</f>
        <v>0</v>
      </c>
      <c r="F71" s="228">
        <f>SUM(F72:F74)</f>
        <v>0</v>
      </c>
    </row>
    <row r="72" spans="1:6" ht="13.9" customHeight="1" x14ac:dyDescent="0.2">
      <c r="A72" s="233" t="s">
        <v>176</v>
      </c>
      <c r="B72" s="227" t="s">
        <v>404</v>
      </c>
      <c r="C72" s="242">
        <v>0</v>
      </c>
      <c r="D72" s="242">
        <v>0</v>
      </c>
      <c r="E72" s="242">
        <v>0</v>
      </c>
      <c r="F72" s="242">
        <v>0</v>
      </c>
    </row>
    <row r="73" spans="1:6" ht="12" customHeight="1" x14ac:dyDescent="0.2">
      <c r="A73" s="233" t="s">
        <v>177</v>
      </c>
      <c r="B73" s="227" t="s">
        <v>405</v>
      </c>
      <c r="C73" s="242">
        <v>0</v>
      </c>
      <c r="D73" s="242">
        <v>0</v>
      </c>
      <c r="E73" s="242">
        <v>0</v>
      </c>
      <c r="F73" s="242">
        <v>0</v>
      </c>
    </row>
    <row r="74" spans="1:6" ht="13.15" customHeight="1" x14ac:dyDescent="0.2">
      <c r="A74" s="233" t="s">
        <v>178</v>
      </c>
      <c r="B74" s="227" t="s">
        <v>406</v>
      </c>
      <c r="C74" s="242">
        <v>0</v>
      </c>
      <c r="D74" s="242">
        <v>0</v>
      </c>
      <c r="E74" s="242">
        <v>0</v>
      </c>
      <c r="F74" s="242">
        <v>0</v>
      </c>
    </row>
    <row r="75" spans="1:6" ht="16.149999999999999" customHeight="1" x14ac:dyDescent="0.2">
      <c r="A75" s="229" t="s">
        <v>195</v>
      </c>
      <c r="B75" s="227">
        <v>70</v>
      </c>
      <c r="C75" s="234">
        <f>C76</f>
        <v>6401.22</v>
      </c>
      <c r="D75" s="234">
        <f>D76</f>
        <v>3248</v>
      </c>
      <c r="E75" s="234">
        <f>E76</f>
        <v>0</v>
      </c>
      <c r="F75" s="234">
        <f>F76</f>
        <v>0</v>
      </c>
    </row>
    <row r="76" spans="1:6" hidden="1" x14ac:dyDescent="0.2">
      <c r="A76" s="246"/>
      <c r="B76" s="247"/>
      <c r="C76" s="237">
        <v>6401.22</v>
      </c>
      <c r="D76" s="237">
        <v>3248</v>
      </c>
      <c r="E76" s="237">
        <v>0</v>
      </c>
      <c r="F76" s="237">
        <v>0</v>
      </c>
    </row>
    <row r="77" spans="1:6" ht="13.9" customHeight="1" x14ac:dyDescent="0.2">
      <c r="A77" s="232" t="s">
        <v>894</v>
      </c>
      <c r="B77" s="227"/>
      <c r="C77" s="234">
        <f>C78</f>
        <v>245.98</v>
      </c>
      <c r="D77" s="234">
        <f>D78</f>
        <v>205.91000000000003</v>
      </c>
      <c r="E77" s="234">
        <f>E78</f>
        <v>0</v>
      </c>
      <c r="F77" s="234">
        <f>F78</f>
        <v>0</v>
      </c>
    </row>
    <row r="78" spans="1:6" ht="16.899999999999999" customHeight="1" x14ac:dyDescent="0.2">
      <c r="A78" s="233" t="s">
        <v>793</v>
      </c>
      <c r="B78" s="227" t="s">
        <v>817</v>
      </c>
      <c r="C78" s="234">
        <f>C79+C80+C81</f>
        <v>245.98</v>
      </c>
      <c r="D78" s="234">
        <f>D79+D80+D81</f>
        <v>205.91000000000003</v>
      </c>
      <c r="E78" s="234">
        <f>E79+E80+E81</f>
        <v>0</v>
      </c>
      <c r="F78" s="234">
        <f>F79+F80+F81</f>
        <v>0</v>
      </c>
    </row>
    <row r="79" spans="1:6" ht="16.899999999999999" customHeight="1" x14ac:dyDescent="0.2">
      <c r="A79" s="233" t="s">
        <v>176</v>
      </c>
      <c r="B79" s="227" t="s">
        <v>807</v>
      </c>
      <c r="C79" s="234">
        <v>49.26</v>
      </c>
      <c r="D79" s="234">
        <v>41.11</v>
      </c>
      <c r="E79" s="234">
        <v>0</v>
      </c>
      <c r="F79" s="234">
        <v>0</v>
      </c>
    </row>
    <row r="80" spans="1:6" ht="16.899999999999999" customHeight="1" x14ac:dyDescent="0.2">
      <c r="A80" s="233" t="s">
        <v>177</v>
      </c>
      <c r="B80" s="227" t="s">
        <v>808</v>
      </c>
      <c r="C80" s="234">
        <v>196.72</v>
      </c>
      <c r="D80" s="234">
        <v>164.8</v>
      </c>
      <c r="E80" s="234">
        <v>0</v>
      </c>
      <c r="F80" s="234">
        <v>0</v>
      </c>
    </row>
    <row r="81" spans="1:13" ht="16.899999999999999" customHeight="1" x14ac:dyDescent="0.2">
      <c r="A81" s="233" t="s">
        <v>178</v>
      </c>
      <c r="B81" s="227" t="s">
        <v>809</v>
      </c>
      <c r="C81" s="234">
        <v>0</v>
      </c>
      <c r="D81" s="234">
        <v>0</v>
      </c>
      <c r="E81" s="234">
        <v>0</v>
      </c>
      <c r="F81" s="234">
        <v>0</v>
      </c>
    </row>
    <row r="82" spans="1:13" ht="16.899999999999999" customHeight="1" x14ac:dyDescent="0.2">
      <c r="A82" s="232" t="s">
        <v>718</v>
      </c>
      <c r="B82" s="227"/>
      <c r="C82" s="234">
        <f>C83+C87+C91</f>
        <v>634.27</v>
      </c>
      <c r="D82" s="234">
        <f>D83+D87</f>
        <v>0</v>
      </c>
      <c r="E82" s="234">
        <f>E83+E87</f>
        <v>0</v>
      </c>
      <c r="F82" s="234">
        <f>F83+F87</f>
        <v>0</v>
      </c>
    </row>
    <row r="83" spans="1:13" ht="28.9" customHeight="1" x14ac:dyDescent="0.2">
      <c r="A83" s="248" t="s">
        <v>883</v>
      </c>
      <c r="B83" s="227" t="s">
        <v>844</v>
      </c>
      <c r="C83" s="234">
        <f>C84+C85+C86</f>
        <v>34.269999999999996</v>
      </c>
      <c r="D83" s="234">
        <f>D84+D85+D86</f>
        <v>0</v>
      </c>
      <c r="E83" s="234">
        <f>E84+E85+E86</f>
        <v>0</v>
      </c>
      <c r="F83" s="234">
        <f>F84+F85+F86</f>
        <v>0</v>
      </c>
      <c r="M83" s="111" t="s">
        <v>763</v>
      </c>
    </row>
    <row r="84" spans="1:13" ht="16.899999999999999" customHeight="1" x14ac:dyDescent="0.2">
      <c r="A84" s="233" t="s">
        <v>854</v>
      </c>
      <c r="B84" s="227" t="s">
        <v>852</v>
      </c>
      <c r="C84" s="234">
        <v>5.14</v>
      </c>
      <c r="D84" s="234">
        <v>0</v>
      </c>
      <c r="E84" s="234">
        <v>0</v>
      </c>
      <c r="F84" s="234">
        <v>0</v>
      </c>
      <c r="G84" s="249"/>
    </row>
    <row r="85" spans="1:13" ht="16.899999999999999" customHeight="1" x14ac:dyDescent="0.2">
      <c r="A85" s="233" t="s">
        <v>856</v>
      </c>
      <c r="B85" s="227" t="s">
        <v>849</v>
      </c>
      <c r="C85" s="234">
        <v>29.13</v>
      </c>
      <c r="D85" s="234">
        <v>0</v>
      </c>
      <c r="E85" s="234">
        <v>0</v>
      </c>
      <c r="F85" s="234">
        <v>0</v>
      </c>
    </row>
    <row r="86" spans="1:13" ht="16.899999999999999" customHeight="1" x14ac:dyDescent="0.2">
      <c r="A86" s="233" t="s">
        <v>178</v>
      </c>
      <c r="B86" s="227" t="s">
        <v>853</v>
      </c>
      <c r="C86" s="234">
        <v>0</v>
      </c>
      <c r="D86" s="234">
        <v>0</v>
      </c>
      <c r="E86" s="234">
        <v>0</v>
      </c>
      <c r="F86" s="234">
        <v>0</v>
      </c>
    </row>
    <row r="87" spans="1:13" ht="24.6" customHeight="1" x14ac:dyDescent="0.2">
      <c r="A87" s="229" t="s">
        <v>479</v>
      </c>
      <c r="B87" s="227" t="s">
        <v>724</v>
      </c>
      <c r="C87" s="228">
        <f>SUM(C88:C90)</f>
        <v>0</v>
      </c>
      <c r="D87" s="228">
        <f>SUM(D88:D90)</f>
        <v>0</v>
      </c>
      <c r="E87" s="228">
        <f>SUM(E88:E90)</f>
        <v>0</v>
      </c>
      <c r="F87" s="228">
        <f>SUM(F88:F90)</f>
        <v>0</v>
      </c>
    </row>
    <row r="88" spans="1:13" ht="15.6" customHeight="1" x14ac:dyDescent="0.2">
      <c r="A88" s="233" t="s">
        <v>176</v>
      </c>
      <c r="B88" s="227" t="s">
        <v>419</v>
      </c>
      <c r="C88" s="242">
        <v>0</v>
      </c>
      <c r="D88" s="242">
        <v>0</v>
      </c>
      <c r="E88" s="242">
        <v>0</v>
      </c>
      <c r="F88" s="242">
        <v>0</v>
      </c>
    </row>
    <row r="89" spans="1:13" ht="15.6" customHeight="1" x14ac:dyDescent="0.2">
      <c r="A89" s="233" t="s">
        <v>177</v>
      </c>
      <c r="B89" s="227" t="s">
        <v>418</v>
      </c>
      <c r="C89" s="242">
        <v>0</v>
      </c>
      <c r="D89" s="242">
        <v>0</v>
      </c>
      <c r="E89" s="242">
        <v>0</v>
      </c>
      <c r="F89" s="242">
        <v>0</v>
      </c>
    </row>
    <row r="90" spans="1:13" ht="15.6" customHeight="1" x14ac:dyDescent="0.2">
      <c r="A90" s="233" t="s">
        <v>178</v>
      </c>
      <c r="B90" s="227" t="s">
        <v>417</v>
      </c>
      <c r="C90" s="242"/>
      <c r="D90" s="242"/>
      <c r="E90" s="242"/>
      <c r="F90" s="242"/>
    </row>
    <row r="91" spans="1:13" ht="15.6" customHeight="1" x14ac:dyDescent="0.2">
      <c r="A91" s="233" t="s">
        <v>890</v>
      </c>
      <c r="B91" s="227">
        <v>70</v>
      </c>
      <c r="C91" s="242">
        <v>600</v>
      </c>
      <c r="D91" s="242"/>
      <c r="E91" s="242"/>
      <c r="F91" s="242"/>
    </row>
    <row r="92" spans="1:13" ht="16.149999999999999" customHeight="1" x14ac:dyDescent="0.2">
      <c r="A92" s="250" t="s">
        <v>850</v>
      </c>
      <c r="B92" s="227"/>
      <c r="C92" s="242">
        <f>C93+C97+C101</f>
        <v>1643.25</v>
      </c>
      <c r="D92" s="242">
        <f>D93+D97+D101</f>
        <v>757.17000000000007</v>
      </c>
      <c r="E92" s="242">
        <f>E93+E97+E101</f>
        <v>0</v>
      </c>
      <c r="F92" s="242">
        <f>F93+F97+F101</f>
        <v>0</v>
      </c>
    </row>
    <row r="93" spans="1:13" ht="23.45" customHeight="1" x14ac:dyDescent="0.2">
      <c r="A93" s="229" t="s">
        <v>479</v>
      </c>
      <c r="B93" s="227" t="s">
        <v>724</v>
      </c>
      <c r="C93" s="242">
        <f>C94+C95</f>
        <v>0</v>
      </c>
      <c r="D93" s="242">
        <f>D94+D95</f>
        <v>0</v>
      </c>
      <c r="E93" s="242">
        <f>E94+E95</f>
        <v>0</v>
      </c>
      <c r="F93" s="242">
        <f>F94+F95</f>
        <v>0</v>
      </c>
    </row>
    <row r="94" spans="1:13" ht="15.6" customHeight="1" x14ac:dyDescent="0.2">
      <c r="A94" s="233" t="s">
        <v>176</v>
      </c>
      <c r="B94" s="227" t="s">
        <v>419</v>
      </c>
      <c r="C94" s="242">
        <v>0</v>
      </c>
      <c r="D94" s="242">
        <v>0</v>
      </c>
      <c r="E94" s="242">
        <v>0</v>
      </c>
      <c r="F94" s="242">
        <v>0</v>
      </c>
    </row>
    <row r="95" spans="1:13" ht="15.6" customHeight="1" x14ac:dyDescent="0.2">
      <c r="A95" s="233" t="s">
        <v>177</v>
      </c>
      <c r="B95" s="227" t="s">
        <v>418</v>
      </c>
      <c r="C95" s="242">
        <v>0</v>
      </c>
      <c r="D95" s="242">
        <v>0</v>
      </c>
      <c r="E95" s="242">
        <v>0</v>
      </c>
      <c r="F95" s="242">
        <v>0</v>
      </c>
    </row>
    <row r="96" spans="1:13" ht="15.6" customHeight="1" x14ac:dyDescent="0.2">
      <c r="A96" s="233" t="s">
        <v>178</v>
      </c>
      <c r="B96" s="227" t="s">
        <v>417</v>
      </c>
      <c r="C96" s="242">
        <v>0</v>
      </c>
      <c r="D96" s="242">
        <v>0</v>
      </c>
      <c r="E96" s="242">
        <v>0</v>
      </c>
      <c r="F96" s="242">
        <v>0</v>
      </c>
    </row>
    <row r="97" spans="1:6" ht="43.15" customHeight="1" x14ac:dyDescent="0.2">
      <c r="A97" s="233" t="s">
        <v>868</v>
      </c>
      <c r="B97" s="227" t="s">
        <v>844</v>
      </c>
      <c r="C97" s="245">
        <f>C98+C99+C100</f>
        <v>1138.79</v>
      </c>
      <c r="D97" s="245">
        <f>D98+D99+D100</f>
        <v>757.17000000000007</v>
      </c>
      <c r="E97" s="245">
        <f>E98+E99+E100</f>
        <v>0</v>
      </c>
      <c r="F97" s="245">
        <f>F98+F99+F100</f>
        <v>0</v>
      </c>
    </row>
    <row r="98" spans="1:6" ht="15.6" customHeight="1" x14ac:dyDescent="0.2">
      <c r="A98" s="233" t="s">
        <v>854</v>
      </c>
      <c r="B98" s="227" t="s">
        <v>852</v>
      </c>
      <c r="C98" s="242">
        <v>170.82</v>
      </c>
      <c r="D98" s="242">
        <v>113.57</v>
      </c>
      <c r="E98" s="242">
        <v>0</v>
      </c>
      <c r="F98" s="242">
        <v>0</v>
      </c>
    </row>
    <row r="99" spans="1:6" ht="15.6" customHeight="1" x14ac:dyDescent="0.2">
      <c r="A99" s="233" t="s">
        <v>856</v>
      </c>
      <c r="B99" s="227" t="s">
        <v>849</v>
      </c>
      <c r="C99" s="242">
        <v>967.97</v>
      </c>
      <c r="D99" s="242">
        <v>643.6</v>
      </c>
      <c r="E99" s="242">
        <v>0</v>
      </c>
      <c r="F99" s="242">
        <v>0</v>
      </c>
    </row>
    <row r="100" spans="1:6" ht="15.6" customHeight="1" x14ac:dyDescent="0.2">
      <c r="A100" s="233" t="s">
        <v>908</v>
      </c>
      <c r="B100" s="227" t="s">
        <v>853</v>
      </c>
      <c r="C100" s="242">
        <v>0</v>
      </c>
      <c r="D100" s="242">
        <v>0</v>
      </c>
      <c r="E100" s="242">
        <v>0</v>
      </c>
      <c r="F100" s="242">
        <v>0</v>
      </c>
    </row>
    <row r="101" spans="1:6" ht="45.6" customHeight="1" x14ac:dyDescent="0.2">
      <c r="A101" s="233" t="s">
        <v>907</v>
      </c>
      <c r="B101" s="227" t="s">
        <v>844</v>
      </c>
      <c r="C101" s="245">
        <f>C102+C103+C104</f>
        <v>504.46000000000004</v>
      </c>
      <c r="D101" s="245">
        <f>D102+D103+D104</f>
        <v>0</v>
      </c>
      <c r="E101" s="245">
        <f>E102+E103+E104</f>
        <v>0</v>
      </c>
      <c r="F101" s="245">
        <f>F102+F103+F104</f>
        <v>0</v>
      </c>
    </row>
    <row r="102" spans="1:6" ht="15.6" customHeight="1" x14ac:dyDescent="0.2">
      <c r="A102" s="233" t="s">
        <v>854</v>
      </c>
      <c r="B102" s="227" t="s">
        <v>852</v>
      </c>
      <c r="C102" s="242">
        <v>75.67</v>
      </c>
      <c r="D102" s="242">
        <v>0</v>
      </c>
      <c r="E102" s="242">
        <v>0</v>
      </c>
      <c r="F102" s="242">
        <v>0</v>
      </c>
    </row>
    <row r="103" spans="1:6" ht="15.6" customHeight="1" x14ac:dyDescent="0.2">
      <c r="A103" s="233" t="s">
        <v>856</v>
      </c>
      <c r="B103" s="227" t="s">
        <v>849</v>
      </c>
      <c r="C103" s="242">
        <v>428.79</v>
      </c>
      <c r="D103" s="242">
        <v>0</v>
      </c>
      <c r="E103" s="242">
        <v>0</v>
      </c>
      <c r="F103" s="242">
        <v>0</v>
      </c>
    </row>
    <row r="104" spans="1:6" ht="15.6" customHeight="1" x14ac:dyDescent="0.2">
      <c r="A104" s="233" t="s">
        <v>178</v>
      </c>
      <c r="B104" s="227" t="s">
        <v>853</v>
      </c>
      <c r="C104" s="242">
        <v>0</v>
      </c>
      <c r="D104" s="242">
        <v>0</v>
      </c>
      <c r="E104" s="242">
        <v>0</v>
      </c>
      <c r="F104" s="242">
        <v>0</v>
      </c>
    </row>
    <row r="105" spans="1:6" ht="15.6" customHeight="1" x14ac:dyDescent="0.2">
      <c r="A105" s="250" t="s">
        <v>851</v>
      </c>
      <c r="B105" s="227"/>
      <c r="C105" s="242"/>
      <c r="D105" s="242"/>
      <c r="E105" s="242"/>
      <c r="F105" s="242"/>
    </row>
    <row r="106" spans="1:6" ht="27.6" customHeight="1" x14ac:dyDescent="0.2">
      <c r="A106" s="233" t="s">
        <v>865</v>
      </c>
      <c r="B106" s="227" t="s">
        <v>844</v>
      </c>
      <c r="C106" s="245">
        <f>SUM(C107:C109)</f>
        <v>653.16</v>
      </c>
      <c r="D106" s="245">
        <f>SUM(D107:D109)</f>
        <v>653.15</v>
      </c>
      <c r="E106" s="245">
        <f>SUM(E107:E109)</f>
        <v>0</v>
      </c>
      <c r="F106" s="245">
        <f>SUM(F107:F109)</f>
        <v>0</v>
      </c>
    </row>
    <row r="107" spans="1:6" ht="15.6" customHeight="1" x14ac:dyDescent="0.2">
      <c r="A107" s="233" t="s">
        <v>854</v>
      </c>
      <c r="B107" s="227" t="s">
        <v>852</v>
      </c>
      <c r="C107" s="242">
        <v>97.98</v>
      </c>
      <c r="D107" s="242">
        <v>97.97</v>
      </c>
      <c r="E107" s="242">
        <v>0</v>
      </c>
      <c r="F107" s="242">
        <v>0</v>
      </c>
    </row>
    <row r="108" spans="1:6" ht="15.6" customHeight="1" x14ac:dyDescent="0.2">
      <c r="A108" s="233" t="s">
        <v>856</v>
      </c>
      <c r="B108" s="227" t="s">
        <v>849</v>
      </c>
      <c r="C108" s="242">
        <v>555.17999999999995</v>
      </c>
      <c r="D108" s="242">
        <v>555.17999999999995</v>
      </c>
      <c r="E108" s="242">
        <v>0</v>
      </c>
      <c r="F108" s="242">
        <v>0</v>
      </c>
    </row>
    <row r="109" spans="1:6" ht="15.6" customHeight="1" x14ac:dyDescent="0.2">
      <c r="A109" s="233" t="s">
        <v>178</v>
      </c>
      <c r="B109" s="227" t="s">
        <v>853</v>
      </c>
      <c r="C109" s="242">
        <v>0</v>
      </c>
      <c r="D109" s="242">
        <v>0</v>
      </c>
      <c r="E109" s="242">
        <v>0</v>
      </c>
      <c r="F109" s="242">
        <v>0</v>
      </c>
    </row>
    <row r="110" spans="1:6" ht="15.6" customHeight="1" x14ac:dyDescent="0.2">
      <c r="A110" s="250" t="s">
        <v>866</v>
      </c>
      <c r="B110" s="227"/>
      <c r="C110" s="242"/>
      <c r="D110" s="242"/>
      <c r="E110" s="242"/>
      <c r="F110" s="242"/>
    </row>
    <row r="111" spans="1:6" ht="27.6" customHeight="1" x14ac:dyDescent="0.2">
      <c r="A111" s="233" t="s">
        <v>867</v>
      </c>
      <c r="B111" s="227" t="s">
        <v>844</v>
      </c>
      <c r="C111" s="245">
        <f>C112+C113+C114</f>
        <v>329.52</v>
      </c>
      <c r="D111" s="245">
        <f>D112+D113+D114</f>
        <v>0</v>
      </c>
      <c r="E111" s="245">
        <f>E112+E113+E114</f>
        <v>0</v>
      </c>
      <c r="F111" s="245">
        <f>F112+F113+F114</f>
        <v>0</v>
      </c>
    </row>
    <row r="112" spans="1:6" ht="15.6" customHeight="1" x14ac:dyDescent="0.2">
      <c r="A112" s="233" t="s">
        <v>854</v>
      </c>
      <c r="B112" s="227" t="s">
        <v>852</v>
      </c>
      <c r="C112" s="242">
        <v>49.43</v>
      </c>
      <c r="D112" s="242">
        <v>0</v>
      </c>
      <c r="E112" s="242">
        <v>0</v>
      </c>
      <c r="F112" s="242">
        <v>0</v>
      </c>
    </row>
    <row r="113" spans="1:6" ht="15.6" customHeight="1" x14ac:dyDescent="0.2">
      <c r="A113" s="233" t="s">
        <v>856</v>
      </c>
      <c r="B113" s="227" t="s">
        <v>849</v>
      </c>
      <c r="C113" s="242">
        <v>280.08999999999997</v>
      </c>
      <c r="D113" s="242">
        <v>0</v>
      </c>
      <c r="E113" s="242">
        <v>0</v>
      </c>
      <c r="F113" s="242">
        <v>0</v>
      </c>
    </row>
    <row r="114" spans="1:6" ht="15.6" customHeight="1" x14ac:dyDescent="0.2">
      <c r="A114" s="233" t="s">
        <v>178</v>
      </c>
      <c r="B114" s="227" t="s">
        <v>853</v>
      </c>
      <c r="C114" s="242">
        <v>0</v>
      </c>
      <c r="D114" s="242">
        <v>0</v>
      </c>
      <c r="E114" s="242">
        <v>0</v>
      </c>
      <c r="F114" s="242">
        <v>0</v>
      </c>
    </row>
    <row r="115" spans="1:6" ht="15.6" customHeight="1" x14ac:dyDescent="0.2">
      <c r="A115" s="250" t="s">
        <v>885</v>
      </c>
      <c r="B115" s="227"/>
      <c r="C115" s="242"/>
      <c r="D115" s="242"/>
      <c r="E115" s="242"/>
      <c r="F115" s="242"/>
    </row>
    <row r="116" spans="1:6" ht="30" customHeight="1" x14ac:dyDescent="0.2">
      <c r="A116" s="248" t="s">
        <v>883</v>
      </c>
      <c r="B116" s="227" t="s">
        <v>844</v>
      </c>
      <c r="C116" s="245">
        <f>SUM(C117:C119)</f>
        <v>37.119999999999997</v>
      </c>
      <c r="D116" s="245">
        <f>SUM(D117:D119)</f>
        <v>0</v>
      </c>
      <c r="E116" s="245">
        <f>SUM(E117:E119)</f>
        <v>0</v>
      </c>
      <c r="F116" s="245">
        <f>SUM(F117:F119)</f>
        <v>0</v>
      </c>
    </row>
    <row r="117" spans="1:6" ht="15.6" customHeight="1" x14ac:dyDescent="0.2">
      <c r="A117" s="233" t="s">
        <v>854</v>
      </c>
      <c r="B117" s="227" t="s">
        <v>852</v>
      </c>
      <c r="C117" s="242">
        <v>5.56</v>
      </c>
      <c r="D117" s="242">
        <v>0</v>
      </c>
      <c r="E117" s="242">
        <v>0</v>
      </c>
      <c r="F117" s="242">
        <v>0</v>
      </c>
    </row>
    <row r="118" spans="1:6" ht="15.6" customHeight="1" x14ac:dyDescent="0.2">
      <c r="A118" s="233" t="s">
        <v>856</v>
      </c>
      <c r="B118" s="227" t="s">
        <v>849</v>
      </c>
      <c r="C118" s="242">
        <v>31.56</v>
      </c>
      <c r="D118" s="242">
        <v>0</v>
      </c>
      <c r="E118" s="242">
        <v>0</v>
      </c>
      <c r="F118" s="242">
        <v>0</v>
      </c>
    </row>
    <row r="119" spans="1:6" ht="15.6" customHeight="1" x14ac:dyDescent="0.2">
      <c r="A119" s="233" t="s">
        <v>178</v>
      </c>
      <c r="B119" s="227" t="s">
        <v>853</v>
      </c>
      <c r="C119" s="242">
        <v>0</v>
      </c>
      <c r="D119" s="242">
        <v>0</v>
      </c>
      <c r="E119" s="242">
        <v>0</v>
      </c>
      <c r="F119" s="242">
        <v>0</v>
      </c>
    </row>
    <row r="120" spans="1:6" ht="15.6" customHeight="1" x14ac:dyDescent="0.2">
      <c r="A120" s="250" t="s">
        <v>886</v>
      </c>
      <c r="B120" s="227"/>
      <c r="C120" s="242"/>
      <c r="D120" s="242"/>
      <c r="E120" s="242"/>
      <c r="F120" s="242"/>
    </row>
    <row r="121" spans="1:6" ht="33" customHeight="1" x14ac:dyDescent="0.2">
      <c r="A121" s="248" t="s">
        <v>882</v>
      </c>
      <c r="B121" s="227" t="s">
        <v>844</v>
      </c>
      <c r="C121" s="245">
        <f>SUM(C122:C124)</f>
        <v>39.19</v>
      </c>
      <c r="D121" s="245">
        <f>SUM(D122:D124)</f>
        <v>0</v>
      </c>
      <c r="E121" s="245">
        <f>SUM(E122:E124)</f>
        <v>0</v>
      </c>
      <c r="F121" s="245">
        <f>SUM(F122:F124)</f>
        <v>0</v>
      </c>
    </row>
    <row r="122" spans="1:6" ht="15.6" customHeight="1" x14ac:dyDescent="0.2">
      <c r="A122" s="233" t="s">
        <v>854</v>
      </c>
      <c r="B122" s="227" t="s">
        <v>852</v>
      </c>
      <c r="C122" s="242">
        <v>5.89</v>
      </c>
      <c r="D122" s="242">
        <v>0</v>
      </c>
      <c r="E122" s="242">
        <v>0</v>
      </c>
      <c r="F122" s="242">
        <v>0</v>
      </c>
    </row>
    <row r="123" spans="1:6" ht="15.6" customHeight="1" x14ac:dyDescent="0.2">
      <c r="A123" s="233" t="s">
        <v>856</v>
      </c>
      <c r="B123" s="227" t="s">
        <v>849</v>
      </c>
      <c r="C123" s="242">
        <v>33.299999999999997</v>
      </c>
      <c r="D123" s="242">
        <v>0</v>
      </c>
      <c r="E123" s="242">
        <v>0</v>
      </c>
      <c r="F123" s="242">
        <v>0</v>
      </c>
    </row>
    <row r="124" spans="1:6" ht="15.6" customHeight="1" x14ac:dyDescent="0.2">
      <c r="A124" s="233" t="s">
        <v>178</v>
      </c>
      <c r="B124" s="227" t="s">
        <v>853</v>
      </c>
      <c r="C124" s="242">
        <v>0</v>
      </c>
      <c r="D124" s="242">
        <v>0</v>
      </c>
      <c r="E124" s="242">
        <v>0</v>
      </c>
      <c r="F124" s="242">
        <v>0</v>
      </c>
    </row>
    <row r="125" spans="1:6" ht="15.6" customHeight="1" x14ac:dyDescent="0.2">
      <c r="A125" s="250" t="s">
        <v>881</v>
      </c>
      <c r="B125" s="227"/>
      <c r="C125" s="242">
        <f>C126+C130</f>
        <v>32.9</v>
      </c>
      <c r="D125" s="242">
        <f>D126+D130</f>
        <v>0</v>
      </c>
      <c r="E125" s="242">
        <f>E126+E130</f>
        <v>0</v>
      </c>
      <c r="F125" s="242">
        <f>F126+F130</f>
        <v>0</v>
      </c>
    </row>
    <row r="126" spans="1:6" ht="34.9" customHeight="1" x14ac:dyDescent="0.2">
      <c r="A126" s="248" t="s">
        <v>882</v>
      </c>
      <c r="B126" s="227" t="s">
        <v>844</v>
      </c>
      <c r="C126" s="245">
        <f>SUM(C127:C129)</f>
        <v>32.9</v>
      </c>
      <c r="D126" s="245">
        <f>SUM(D127:D129)</f>
        <v>0</v>
      </c>
      <c r="E126" s="245">
        <f>SUM(E127:E129)</f>
        <v>0</v>
      </c>
      <c r="F126" s="245">
        <f>SUM(F127:F129)</f>
        <v>0</v>
      </c>
    </row>
    <row r="127" spans="1:6" ht="15.6" customHeight="1" x14ac:dyDescent="0.2">
      <c r="A127" s="233" t="s">
        <v>854</v>
      </c>
      <c r="B127" s="227" t="s">
        <v>852</v>
      </c>
      <c r="C127" s="242">
        <v>4.93</v>
      </c>
      <c r="D127" s="242">
        <v>0</v>
      </c>
      <c r="E127" s="242">
        <v>0</v>
      </c>
      <c r="F127" s="242">
        <v>0</v>
      </c>
    </row>
    <row r="128" spans="1:6" ht="15.6" customHeight="1" x14ac:dyDescent="0.2">
      <c r="A128" s="233" t="s">
        <v>856</v>
      </c>
      <c r="B128" s="227" t="s">
        <v>849</v>
      </c>
      <c r="C128" s="242">
        <v>27.97</v>
      </c>
      <c r="D128" s="242">
        <v>0</v>
      </c>
      <c r="E128" s="242">
        <v>0</v>
      </c>
      <c r="F128" s="242">
        <v>0</v>
      </c>
    </row>
    <row r="129" spans="1:6" ht="15.6" customHeight="1" x14ac:dyDescent="0.2">
      <c r="A129" s="233" t="s">
        <v>178</v>
      </c>
      <c r="B129" s="227" t="s">
        <v>853</v>
      </c>
      <c r="C129" s="242">
        <v>0</v>
      </c>
      <c r="D129" s="242">
        <v>0</v>
      </c>
      <c r="E129" s="242">
        <v>0</v>
      </c>
      <c r="F129" s="242">
        <v>0</v>
      </c>
    </row>
    <row r="130" spans="1:6" ht="15.6" customHeight="1" x14ac:dyDescent="0.2">
      <c r="A130" s="233" t="s">
        <v>890</v>
      </c>
      <c r="B130" s="227">
        <v>70</v>
      </c>
      <c r="C130" s="242">
        <v>0</v>
      </c>
      <c r="D130" s="242">
        <v>0</v>
      </c>
      <c r="E130" s="242">
        <v>0</v>
      </c>
      <c r="F130" s="242">
        <v>0</v>
      </c>
    </row>
    <row r="131" spans="1:6" ht="15.6" customHeight="1" x14ac:dyDescent="0.2">
      <c r="A131" s="250" t="s">
        <v>887</v>
      </c>
      <c r="B131" s="227"/>
      <c r="C131" s="242">
        <f>C132</f>
        <v>277.03999999999996</v>
      </c>
      <c r="D131" s="242">
        <f>D132</f>
        <v>0</v>
      </c>
      <c r="E131" s="242">
        <f>E132</f>
        <v>0</v>
      </c>
      <c r="F131" s="242">
        <f>F132</f>
        <v>0</v>
      </c>
    </row>
    <row r="132" spans="1:6" ht="27.6" customHeight="1" x14ac:dyDescent="0.2">
      <c r="A132" s="248" t="s">
        <v>884</v>
      </c>
      <c r="B132" s="227" t="s">
        <v>844</v>
      </c>
      <c r="C132" s="245">
        <f>SUM(C133:C135)</f>
        <v>277.03999999999996</v>
      </c>
      <c r="D132" s="245">
        <f>SUM(D133:D135)</f>
        <v>0</v>
      </c>
      <c r="E132" s="245">
        <f>SUM(E133:E135)</f>
        <v>0</v>
      </c>
      <c r="F132" s="245">
        <f>SUM(F133:F135)</f>
        <v>0</v>
      </c>
    </row>
    <row r="133" spans="1:6" ht="15.6" customHeight="1" x14ac:dyDescent="0.2">
      <c r="A133" s="233" t="s">
        <v>854</v>
      </c>
      <c r="B133" s="227" t="s">
        <v>852</v>
      </c>
      <c r="C133" s="242">
        <v>41.56</v>
      </c>
      <c r="D133" s="242">
        <v>0</v>
      </c>
      <c r="E133" s="242">
        <v>0</v>
      </c>
      <c r="F133" s="242">
        <v>0</v>
      </c>
    </row>
    <row r="134" spans="1:6" ht="15.6" customHeight="1" x14ac:dyDescent="0.2">
      <c r="A134" s="233" t="s">
        <v>856</v>
      </c>
      <c r="B134" s="227" t="s">
        <v>849</v>
      </c>
      <c r="C134" s="242">
        <v>235.48</v>
      </c>
      <c r="D134" s="242">
        <v>0</v>
      </c>
      <c r="E134" s="242">
        <v>0</v>
      </c>
      <c r="F134" s="242">
        <v>0</v>
      </c>
    </row>
    <row r="135" spans="1:6" ht="15.6" customHeight="1" x14ac:dyDescent="0.2">
      <c r="A135" s="233" t="s">
        <v>178</v>
      </c>
      <c r="B135" s="227" t="s">
        <v>853</v>
      </c>
      <c r="C135" s="242">
        <v>0</v>
      </c>
      <c r="D135" s="242">
        <v>0</v>
      </c>
      <c r="E135" s="242">
        <v>0</v>
      </c>
      <c r="F135" s="242">
        <v>0</v>
      </c>
    </row>
    <row r="136" spans="1:6" ht="15.6" customHeight="1" x14ac:dyDescent="0.2">
      <c r="A136" s="250" t="s">
        <v>893</v>
      </c>
      <c r="B136" s="227"/>
      <c r="C136" s="242">
        <f>C137</f>
        <v>0</v>
      </c>
      <c r="D136" s="242">
        <f>D137</f>
        <v>0</v>
      </c>
      <c r="E136" s="242">
        <f>E137</f>
        <v>0</v>
      </c>
      <c r="F136" s="242">
        <f>F137</f>
        <v>0</v>
      </c>
    </row>
    <row r="137" spans="1:6" ht="15.6" customHeight="1" x14ac:dyDescent="0.2">
      <c r="A137" s="233" t="s">
        <v>890</v>
      </c>
      <c r="B137" s="227">
        <v>70</v>
      </c>
      <c r="C137" s="242">
        <v>0</v>
      </c>
      <c r="D137" s="242">
        <v>0</v>
      </c>
      <c r="E137" s="242">
        <v>0</v>
      </c>
      <c r="F137" s="242">
        <v>0</v>
      </c>
    </row>
    <row r="138" spans="1:6" x14ac:dyDescent="0.2">
      <c r="A138" s="243" t="s">
        <v>202</v>
      </c>
      <c r="B138" s="227" t="s">
        <v>723</v>
      </c>
      <c r="C138" s="234">
        <f t="shared" ref="C138:C139" si="12">C140</f>
        <v>0</v>
      </c>
      <c r="D138" s="234">
        <f t="shared" ref="D138:F138" si="13">D140</f>
        <v>0</v>
      </c>
      <c r="E138" s="234">
        <f t="shared" si="13"/>
        <v>0</v>
      </c>
      <c r="F138" s="234">
        <f t="shared" si="13"/>
        <v>0</v>
      </c>
    </row>
    <row r="139" spans="1:6" x14ac:dyDescent="0.2">
      <c r="A139" s="229" t="s">
        <v>172</v>
      </c>
      <c r="B139" s="227">
        <v>70</v>
      </c>
      <c r="C139" s="234">
        <f t="shared" si="12"/>
        <v>0</v>
      </c>
      <c r="D139" s="234">
        <f t="shared" ref="D139:F139" si="14">D141</f>
        <v>0</v>
      </c>
      <c r="E139" s="234">
        <f t="shared" si="14"/>
        <v>0</v>
      </c>
      <c r="F139" s="234">
        <f t="shared" si="14"/>
        <v>0</v>
      </c>
    </row>
    <row r="140" spans="1:6" x14ac:dyDescent="0.2">
      <c r="A140" s="251" t="s">
        <v>203</v>
      </c>
      <c r="B140" s="227" t="s">
        <v>204</v>
      </c>
      <c r="C140" s="234">
        <f t="shared" ref="C140:F140" si="15">C141</f>
        <v>0</v>
      </c>
      <c r="D140" s="234">
        <f t="shared" si="15"/>
        <v>0</v>
      </c>
      <c r="E140" s="234">
        <f t="shared" si="15"/>
        <v>0</v>
      </c>
      <c r="F140" s="234">
        <f t="shared" si="15"/>
        <v>0</v>
      </c>
    </row>
    <row r="141" spans="1:6" x14ac:dyDescent="0.2">
      <c r="A141" s="229" t="s">
        <v>172</v>
      </c>
      <c r="B141" s="227">
        <v>70</v>
      </c>
      <c r="C141" s="234">
        <v>0</v>
      </c>
      <c r="D141" s="234">
        <f>D142</f>
        <v>0</v>
      </c>
      <c r="E141" s="234">
        <f>E142</f>
        <v>0</v>
      </c>
      <c r="F141" s="234">
        <f>F142</f>
        <v>0</v>
      </c>
    </row>
    <row r="142" spans="1:6" hidden="1" x14ac:dyDescent="0.2">
      <c r="A142" s="229"/>
      <c r="B142" s="227"/>
      <c r="C142" s="234"/>
      <c r="D142" s="234"/>
      <c r="E142" s="234"/>
      <c r="F142" s="234"/>
    </row>
    <row r="143" spans="1:6" x14ac:dyDescent="0.2">
      <c r="A143" s="243" t="s">
        <v>205</v>
      </c>
      <c r="B143" s="227" t="s">
        <v>206</v>
      </c>
      <c r="C143" s="228">
        <f>C148+C163</f>
        <v>53332.27</v>
      </c>
      <c r="D143" s="228">
        <f>D148+D163</f>
        <v>34181.629999999997</v>
      </c>
      <c r="E143" s="228">
        <f>E148+E163</f>
        <v>11488.65</v>
      </c>
      <c r="F143" s="228">
        <f>F148+F163</f>
        <v>0</v>
      </c>
    </row>
    <row r="144" spans="1:6" ht="25.5" x14ac:dyDescent="0.2">
      <c r="A144" s="230" t="s">
        <v>425</v>
      </c>
      <c r="B144" s="227">
        <v>51</v>
      </c>
      <c r="C144" s="228">
        <f>C149</f>
        <v>0</v>
      </c>
      <c r="D144" s="228">
        <f>D149</f>
        <v>0</v>
      </c>
      <c r="E144" s="228">
        <f>E149</f>
        <v>0</v>
      </c>
      <c r="F144" s="228">
        <f>F149</f>
        <v>0</v>
      </c>
    </row>
    <row r="145" spans="1:6" x14ac:dyDescent="0.2">
      <c r="A145" s="233" t="s">
        <v>793</v>
      </c>
      <c r="B145" s="227" t="s">
        <v>817</v>
      </c>
      <c r="C145" s="228">
        <f>C166+C153</f>
        <v>51595.07</v>
      </c>
      <c r="D145" s="228">
        <f>D166+D153</f>
        <v>34181.629999999997</v>
      </c>
      <c r="E145" s="228">
        <f>E166+E153</f>
        <v>11488.65</v>
      </c>
      <c r="F145" s="228">
        <f>F166+F153</f>
        <v>0</v>
      </c>
    </row>
    <row r="146" spans="1:6" ht="25.5" x14ac:dyDescent="0.2">
      <c r="A146" s="229" t="s">
        <v>477</v>
      </c>
      <c r="B146" s="227">
        <v>58</v>
      </c>
      <c r="C146" s="228">
        <f>C170</f>
        <v>0</v>
      </c>
      <c r="D146" s="228">
        <f>D170</f>
        <v>0</v>
      </c>
      <c r="E146" s="228">
        <f>E170</f>
        <v>0</v>
      </c>
      <c r="F146" s="228">
        <f>F170</f>
        <v>0</v>
      </c>
    </row>
    <row r="147" spans="1:6" x14ac:dyDescent="0.2">
      <c r="A147" s="229" t="s">
        <v>172</v>
      </c>
      <c r="B147" s="227">
        <v>70</v>
      </c>
      <c r="C147" s="228">
        <f>C156+C164+C158</f>
        <v>1737.2</v>
      </c>
      <c r="D147" s="228">
        <f>D156+D164+D158</f>
        <v>0</v>
      </c>
      <c r="E147" s="228">
        <f>E156+E164+E158</f>
        <v>0</v>
      </c>
      <c r="F147" s="228">
        <f>F156+F164+F158</f>
        <v>0</v>
      </c>
    </row>
    <row r="148" spans="1:6" ht="20.25" customHeight="1" x14ac:dyDescent="0.2">
      <c r="A148" s="222" t="s">
        <v>208</v>
      </c>
      <c r="B148" s="227" t="s">
        <v>209</v>
      </c>
      <c r="C148" s="228">
        <f>C151+C157</f>
        <v>1.79</v>
      </c>
      <c r="D148" s="228">
        <f>D151+D157</f>
        <v>0</v>
      </c>
      <c r="E148" s="228">
        <f>E151+E157</f>
        <v>0</v>
      </c>
      <c r="F148" s="228">
        <f>F151+F157</f>
        <v>0</v>
      </c>
    </row>
    <row r="149" spans="1:6" ht="26.25" customHeight="1" x14ac:dyDescent="0.2">
      <c r="A149" s="230" t="s">
        <v>425</v>
      </c>
      <c r="B149" s="227">
        <v>51</v>
      </c>
      <c r="C149" s="228">
        <f>C152</f>
        <v>0</v>
      </c>
      <c r="D149" s="228">
        <f>D152</f>
        <v>0</v>
      </c>
      <c r="E149" s="228">
        <f>E152</f>
        <v>0</v>
      </c>
      <c r="F149" s="228">
        <f>F152</f>
        <v>0</v>
      </c>
    </row>
    <row r="150" spans="1:6" ht="19.5" customHeight="1" x14ac:dyDescent="0.2">
      <c r="A150" s="229" t="s">
        <v>195</v>
      </c>
      <c r="B150" s="227">
        <v>70</v>
      </c>
      <c r="C150" s="228">
        <f>C161+C158</f>
        <v>0</v>
      </c>
      <c r="D150" s="228">
        <f>D161+D158</f>
        <v>0</v>
      </c>
      <c r="E150" s="228">
        <f>E161+E158</f>
        <v>0</v>
      </c>
      <c r="F150" s="228">
        <f>F161+F158</f>
        <v>0</v>
      </c>
    </row>
    <row r="151" spans="1:6" x14ac:dyDescent="0.2">
      <c r="A151" s="222" t="s">
        <v>877</v>
      </c>
      <c r="B151" s="227" t="s">
        <v>875</v>
      </c>
      <c r="C151" s="228">
        <f>C152+C156+C153</f>
        <v>1.79</v>
      </c>
      <c r="D151" s="228">
        <f>D152+D156+D153</f>
        <v>0</v>
      </c>
      <c r="E151" s="228">
        <f>E152+E156+E153</f>
        <v>0</v>
      </c>
      <c r="F151" s="228">
        <f>F152+F156+F153</f>
        <v>0</v>
      </c>
    </row>
    <row r="152" spans="1:6" ht="25.5" x14ac:dyDescent="0.2">
      <c r="A152" s="230" t="s">
        <v>425</v>
      </c>
      <c r="B152" s="227">
        <v>51</v>
      </c>
      <c r="C152" s="228">
        <v>0</v>
      </c>
      <c r="D152" s="228">
        <v>0</v>
      </c>
      <c r="E152" s="228">
        <v>0</v>
      </c>
      <c r="F152" s="228">
        <v>0</v>
      </c>
    </row>
    <row r="153" spans="1:6" x14ac:dyDescent="0.2">
      <c r="A153" s="233" t="s">
        <v>793</v>
      </c>
      <c r="B153" s="227" t="s">
        <v>817</v>
      </c>
      <c r="C153" s="228">
        <f>C154+C155+C156</f>
        <v>1.79</v>
      </c>
      <c r="D153" s="228">
        <f>D154+D155+D156</f>
        <v>0</v>
      </c>
      <c r="E153" s="228">
        <f>E154+E155+E156</f>
        <v>0</v>
      </c>
      <c r="F153" s="228">
        <f>F154+F155+F156</f>
        <v>0</v>
      </c>
    </row>
    <row r="154" spans="1:6" x14ac:dyDescent="0.2">
      <c r="A154" s="233" t="s">
        <v>176</v>
      </c>
      <c r="B154" s="227" t="s">
        <v>807</v>
      </c>
      <c r="C154" s="228">
        <v>0.27</v>
      </c>
      <c r="D154" s="228">
        <v>0</v>
      </c>
      <c r="E154" s="228">
        <v>0</v>
      </c>
      <c r="F154" s="228">
        <v>0</v>
      </c>
    </row>
    <row r="155" spans="1:6" x14ac:dyDescent="0.2">
      <c r="A155" s="233" t="s">
        <v>177</v>
      </c>
      <c r="B155" s="227" t="s">
        <v>808</v>
      </c>
      <c r="C155" s="228">
        <v>1.52</v>
      </c>
      <c r="D155" s="228">
        <v>0</v>
      </c>
      <c r="E155" s="228">
        <v>0</v>
      </c>
      <c r="F155" s="228">
        <v>0</v>
      </c>
    </row>
    <row r="156" spans="1:6" x14ac:dyDescent="0.2">
      <c r="A156" s="233" t="s">
        <v>178</v>
      </c>
      <c r="B156" s="227" t="s">
        <v>809</v>
      </c>
      <c r="C156" s="228">
        <v>0</v>
      </c>
      <c r="D156" s="228">
        <v>0</v>
      </c>
      <c r="E156" s="228">
        <v>0</v>
      </c>
      <c r="F156" s="228">
        <v>0</v>
      </c>
    </row>
    <row r="157" spans="1:6" x14ac:dyDescent="0.2">
      <c r="A157" s="222" t="s">
        <v>746</v>
      </c>
      <c r="B157" s="227" t="s">
        <v>211</v>
      </c>
      <c r="C157" s="228">
        <f t="shared" ref="C157:F158" si="16">C158</f>
        <v>0</v>
      </c>
      <c r="D157" s="228">
        <f t="shared" si="16"/>
        <v>0</v>
      </c>
      <c r="E157" s="228">
        <f t="shared" si="16"/>
        <v>0</v>
      </c>
      <c r="F157" s="228">
        <f t="shared" si="16"/>
        <v>0</v>
      </c>
    </row>
    <row r="158" spans="1:6" ht="11.45" customHeight="1" x14ac:dyDescent="0.2">
      <c r="A158" s="229" t="s">
        <v>195</v>
      </c>
      <c r="B158" s="227">
        <v>70</v>
      </c>
      <c r="C158" s="228">
        <f t="shared" si="16"/>
        <v>0</v>
      </c>
      <c r="D158" s="228">
        <f t="shared" si="16"/>
        <v>0</v>
      </c>
      <c r="E158" s="228">
        <f t="shared" si="16"/>
        <v>0</v>
      </c>
      <c r="F158" s="228">
        <f t="shared" si="16"/>
        <v>0</v>
      </c>
    </row>
    <row r="159" spans="1:6" hidden="1" x14ac:dyDescent="0.2">
      <c r="A159" s="246"/>
      <c r="B159" s="227"/>
      <c r="C159" s="242">
        <v>0</v>
      </c>
      <c r="D159" s="242">
        <v>0</v>
      </c>
      <c r="E159" s="242">
        <v>0</v>
      </c>
      <c r="F159" s="242">
        <v>0</v>
      </c>
    </row>
    <row r="160" spans="1:6" x14ac:dyDescent="0.2">
      <c r="A160" s="222" t="s">
        <v>633</v>
      </c>
      <c r="B160" s="227" t="s">
        <v>215</v>
      </c>
      <c r="C160" s="228">
        <f t="shared" ref="C160:F161" si="17">C161</f>
        <v>0</v>
      </c>
      <c r="D160" s="228">
        <f t="shared" si="17"/>
        <v>0</v>
      </c>
      <c r="E160" s="228">
        <f t="shared" si="17"/>
        <v>0</v>
      </c>
      <c r="F160" s="228">
        <f t="shared" si="17"/>
        <v>0</v>
      </c>
    </row>
    <row r="161" spans="1:6" x14ac:dyDescent="0.2">
      <c r="A161" s="229" t="s">
        <v>195</v>
      </c>
      <c r="B161" s="227">
        <v>70</v>
      </c>
      <c r="C161" s="228">
        <f t="shared" si="17"/>
        <v>0</v>
      </c>
      <c r="D161" s="228">
        <f t="shared" si="17"/>
        <v>0</v>
      </c>
      <c r="E161" s="228">
        <f t="shared" si="17"/>
        <v>0</v>
      </c>
      <c r="F161" s="228">
        <f t="shared" si="17"/>
        <v>0</v>
      </c>
    </row>
    <row r="162" spans="1:6" ht="27" hidden="1" customHeight="1" x14ac:dyDescent="0.2">
      <c r="A162" s="246"/>
      <c r="B162" s="227"/>
      <c r="C162" s="242"/>
      <c r="D162" s="242"/>
      <c r="E162" s="242"/>
      <c r="F162" s="242"/>
    </row>
    <row r="163" spans="1:6" ht="18.75" customHeight="1" x14ac:dyDescent="0.2">
      <c r="A163" s="222" t="s">
        <v>216</v>
      </c>
      <c r="B163" s="227" t="s">
        <v>217</v>
      </c>
      <c r="C163" s="228">
        <f>C165</f>
        <v>53330.479999999996</v>
      </c>
      <c r="D163" s="228">
        <f>D165</f>
        <v>34181.629999999997</v>
      </c>
      <c r="E163" s="228">
        <f>E165</f>
        <v>11488.65</v>
      </c>
      <c r="F163" s="228">
        <f>F165</f>
        <v>0</v>
      </c>
    </row>
    <row r="164" spans="1:6" ht="13.5" customHeight="1" x14ac:dyDescent="0.2">
      <c r="A164" s="229" t="s">
        <v>172</v>
      </c>
      <c r="B164" s="227">
        <v>70</v>
      </c>
      <c r="C164" s="228">
        <f>C174</f>
        <v>1737.2</v>
      </c>
      <c r="D164" s="228">
        <f>D174</f>
        <v>0</v>
      </c>
      <c r="E164" s="228">
        <f>E174</f>
        <v>0</v>
      </c>
      <c r="F164" s="228">
        <f>F174</f>
        <v>0</v>
      </c>
    </row>
    <row r="165" spans="1:6" ht="25.5" x14ac:dyDescent="0.2">
      <c r="A165" s="222" t="s">
        <v>334</v>
      </c>
      <c r="B165" s="227" t="s">
        <v>223</v>
      </c>
      <c r="C165" s="228">
        <f>C174+C170+C166</f>
        <v>53330.479999999996</v>
      </c>
      <c r="D165" s="228">
        <f>D174+D170+D166</f>
        <v>34181.629999999997</v>
      </c>
      <c r="E165" s="228">
        <f>E174+E170+E166</f>
        <v>11488.65</v>
      </c>
      <c r="F165" s="228">
        <f>F174+F170+F166</f>
        <v>0</v>
      </c>
    </row>
    <row r="166" spans="1:6" x14ac:dyDescent="0.2">
      <c r="A166" s="233" t="s">
        <v>793</v>
      </c>
      <c r="B166" s="227" t="s">
        <v>817</v>
      </c>
      <c r="C166" s="228">
        <f>SUM(C167:C169)</f>
        <v>51593.279999999999</v>
      </c>
      <c r="D166" s="228">
        <f>SUM(D167:D169)</f>
        <v>34181.629999999997</v>
      </c>
      <c r="E166" s="228">
        <f>SUM(E167:E169)</f>
        <v>11488.65</v>
      </c>
      <c r="F166" s="228">
        <f>SUM(F167:F169)</f>
        <v>0</v>
      </c>
    </row>
    <row r="167" spans="1:6" x14ac:dyDescent="0.2">
      <c r="A167" s="233" t="s">
        <v>176</v>
      </c>
      <c r="B167" s="227" t="s">
        <v>807</v>
      </c>
      <c r="C167" s="228">
        <v>7017.97</v>
      </c>
      <c r="D167" s="228">
        <v>4819.16</v>
      </c>
      <c r="E167" s="228">
        <v>1723.41</v>
      </c>
      <c r="F167" s="228">
        <v>0</v>
      </c>
    </row>
    <row r="168" spans="1:6" x14ac:dyDescent="0.2">
      <c r="A168" s="233" t="s">
        <v>177</v>
      </c>
      <c r="B168" s="227" t="s">
        <v>808</v>
      </c>
      <c r="C168" s="228">
        <v>44263.99</v>
      </c>
      <c r="D168" s="228">
        <v>27308.28</v>
      </c>
      <c r="E168" s="228">
        <v>9765.24</v>
      </c>
      <c r="F168" s="228">
        <v>0</v>
      </c>
    </row>
    <row r="169" spans="1:6" x14ac:dyDescent="0.2">
      <c r="A169" s="233" t="s">
        <v>178</v>
      </c>
      <c r="B169" s="227" t="s">
        <v>809</v>
      </c>
      <c r="C169" s="228">
        <v>311.32</v>
      </c>
      <c r="D169" s="228">
        <v>2054.19</v>
      </c>
      <c r="E169" s="228">
        <v>0</v>
      </c>
      <c r="F169" s="228">
        <v>0</v>
      </c>
    </row>
    <row r="170" spans="1:6" ht="25.5" x14ac:dyDescent="0.2">
      <c r="A170" s="230" t="s">
        <v>171</v>
      </c>
      <c r="B170" s="231">
        <v>58</v>
      </c>
      <c r="C170" s="228">
        <f>SUM(C171:C173)</f>
        <v>0</v>
      </c>
      <c r="D170" s="228">
        <f>SUM(D171:D173)</f>
        <v>0</v>
      </c>
      <c r="E170" s="228">
        <f>SUM(E171:E173)</f>
        <v>0</v>
      </c>
      <c r="F170" s="228">
        <f>SUM(F171:F173)</f>
        <v>0</v>
      </c>
    </row>
    <row r="171" spans="1:6" x14ac:dyDescent="0.2">
      <c r="A171" s="248" t="s">
        <v>176</v>
      </c>
      <c r="B171" s="252" t="s">
        <v>404</v>
      </c>
      <c r="C171" s="228">
        <v>0</v>
      </c>
      <c r="D171" s="228">
        <v>0</v>
      </c>
      <c r="E171" s="228">
        <v>0</v>
      </c>
      <c r="F171" s="228">
        <v>0</v>
      </c>
    </row>
    <row r="172" spans="1:6" x14ac:dyDescent="0.2">
      <c r="A172" s="248" t="s">
        <v>177</v>
      </c>
      <c r="B172" s="252" t="s">
        <v>405</v>
      </c>
      <c r="C172" s="228">
        <v>0</v>
      </c>
      <c r="D172" s="228">
        <v>0</v>
      </c>
      <c r="E172" s="228">
        <v>0</v>
      </c>
      <c r="F172" s="228">
        <v>0</v>
      </c>
    </row>
    <row r="173" spans="1:6" x14ac:dyDescent="0.2">
      <c r="A173" s="248" t="s">
        <v>178</v>
      </c>
      <c r="B173" s="252" t="s">
        <v>406</v>
      </c>
      <c r="C173" s="228">
        <v>0</v>
      </c>
      <c r="D173" s="228">
        <v>0</v>
      </c>
      <c r="E173" s="228">
        <v>0</v>
      </c>
      <c r="F173" s="228">
        <v>0</v>
      </c>
    </row>
    <row r="174" spans="1:6" x14ac:dyDescent="0.2">
      <c r="A174" s="229" t="s">
        <v>195</v>
      </c>
      <c r="B174" s="227">
        <v>70</v>
      </c>
      <c r="C174" s="228">
        <f>C175</f>
        <v>1737.2</v>
      </c>
      <c r="D174" s="228">
        <f>D175</f>
        <v>0</v>
      </c>
      <c r="E174" s="228">
        <f>E175</f>
        <v>0</v>
      </c>
      <c r="F174" s="228">
        <f>F175</f>
        <v>0</v>
      </c>
    </row>
    <row r="175" spans="1:6" hidden="1" x14ac:dyDescent="0.2">
      <c r="A175" s="246"/>
      <c r="B175" s="227"/>
      <c r="C175" s="242">
        <v>1737.2</v>
      </c>
      <c r="D175" s="242">
        <v>0</v>
      </c>
      <c r="E175" s="242">
        <v>0</v>
      </c>
      <c r="F175" s="242">
        <v>0</v>
      </c>
    </row>
    <row r="176" spans="1:6" x14ac:dyDescent="0.2">
      <c r="A176" s="253" t="s">
        <v>383</v>
      </c>
      <c r="B176" s="254" t="s">
        <v>229</v>
      </c>
      <c r="C176" s="242">
        <f>C191+C181+C186</f>
        <v>2920.27</v>
      </c>
      <c r="D176" s="242">
        <f>D191+D181+D186</f>
        <v>0</v>
      </c>
      <c r="E176" s="242">
        <f>E191+E181+E186</f>
        <v>0</v>
      </c>
      <c r="F176" s="242">
        <f>F191+F181+F186</f>
        <v>0</v>
      </c>
    </row>
    <row r="177" spans="1:6" x14ac:dyDescent="0.2">
      <c r="A177" s="233" t="s">
        <v>793</v>
      </c>
      <c r="B177" s="227" t="s">
        <v>817</v>
      </c>
      <c r="C177" s="242">
        <f t="shared" ref="C177:C180" si="18">C182+C187</f>
        <v>2920.27</v>
      </c>
      <c r="D177" s="242">
        <f t="shared" ref="D177:F177" si="19">D182+D187</f>
        <v>0</v>
      </c>
      <c r="E177" s="242">
        <f t="shared" si="19"/>
        <v>0</v>
      </c>
      <c r="F177" s="242">
        <f t="shared" si="19"/>
        <v>0</v>
      </c>
    </row>
    <row r="178" spans="1:6" x14ac:dyDescent="0.2">
      <c r="A178" s="233" t="s">
        <v>176</v>
      </c>
      <c r="B178" s="227" t="s">
        <v>807</v>
      </c>
      <c r="C178" s="242">
        <f t="shared" si="18"/>
        <v>430.58</v>
      </c>
      <c r="D178" s="242">
        <f t="shared" ref="D178:F178" si="20">D183+D188</f>
        <v>0</v>
      </c>
      <c r="E178" s="242">
        <f t="shared" si="20"/>
        <v>0</v>
      </c>
      <c r="F178" s="242">
        <f t="shared" si="20"/>
        <v>0</v>
      </c>
    </row>
    <row r="179" spans="1:6" x14ac:dyDescent="0.2">
      <c r="A179" s="233" t="s">
        <v>177</v>
      </c>
      <c r="B179" s="227" t="s">
        <v>808</v>
      </c>
      <c r="C179" s="242">
        <f t="shared" si="18"/>
        <v>2439.94</v>
      </c>
      <c r="D179" s="242">
        <f t="shared" ref="D179:F179" si="21">D184+D189</f>
        <v>0</v>
      </c>
      <c r="E179" s="242">
        <f t="shared" si="21"/>
        <v>0</v>
      </c>
      <c r="F179" s="242">
        <f t="shared" si="21"/>
        <v>0</v>
      </c>
    </row>
    <row r="180" spans="1:6" x14ac:dyDescent="0.2">
      <c r="A180" s="233" t="s">
        <v>178</v>
      </c>
      <c r="B180" s="227" t="s">
        <v>809</v>
      </c>
      <c r="C180" s="242">
        <f t="shared" si="18"/>
        <v>49.75</v>
      </c>
      <c r="D180" s="242">
        <f t="shared" ref="D180:F180" si="22">D185+D190</f>
        <v>0</v>
      </c>
      <c r="E180" s="242">
        <f t="shared" si="22"/>
        <v>0</v>
      </c>
      <c r="F180" s="242">
        <f t="shared" si="22"/>
        <v>0</v>
      </c>
    </row>
    <row r="181" spans="1:6" ht="12.6" customHeight="1" x14ac:dyDescent="0.2">
      <c r="A181" s="255" t="s">
        <v>891</v>
      </c>
      <c r="B181" s="227" t="s">
        <v>864</v>
      </c>
      <c r="C181" s="242">
        <f t="shared" ref="C181:F181" si="23">C182</f>
        <v>2.4300000000000002</v>
      </c>
      <c r="D181" s="242">
        <f t="shared" si="23"/>
        <v>0</v>
      </c>
      <c r="E181" s="242">
        <f t="shared" si="23"/>
        <v>0</v>
      </c>
      <c r="F181" s="242">
        <f t="shared" si="23"/>
        <v>0</v>
      </c>
    </row>
    <row r="182" spans="1:6" ht="15" customHeight="1" x14ac:dyDescent="0.2">
      <c r="A182" s="233" t="s">
        <v>793</v>
      </c>
      <c r="B182" s="227" t="s">
        <v>817</v>
      </c>
      <c r="C182" s="242">
        <f>C183+C184+C185</f>
        <v>2.4300000000000002</v>
      </c>
      <c r="D182" s="242">
        <f>D183+D184+D185</f>
        <v>0</v>
      </c>
      <c r="E182" s="242">
        <f>E183+E184+E185</f>
        <v>0</v>
      </c>
      <c r="F182" s="242">
        <f>F183+F184+F185</f>
        <v>0</v>
      </c>
    </row>
    <row r="183" spans="1:6" ht="15" customHeight="1" x14ac:dyDescent="0.2">
      <c r="A183" s="233" t="s">
        <v>176</v>
      </c>
      <c r="B183" s="227" t="s">
        <v>807</v>
      </c>
      <c r="C183" s="242">
        <v>0.34</v>
      </c>
      <c r="D183" s="242">
        <v>0</v>
      </c>
      <c r="E183" s="242">
        <v>0</v>
      </c>
      <c r="F183" s="242">
        <v>0</v>
      </c>
    </row>
    <row r="184" spans="1:6" ht="15" customHeight="1" x14ac:dyDescent="0.2">
      <c r="A184" s="233" t="s">
        <v>177</v>
      </c>
      <c r="B184" s="227" t="s">
        <v>808</v>
      </c>
      <c r="C184" s="242">
        <v>1.93</v>
      </c>
      <c r="D184" s="242">
        <v>0</v>
      </c>
      <c r="E184" s="242">
        <v>0</v>
      </c>
      <c r="F184" s="242">
        <v>0</v>
      </c>
    </row>
    <row r="185" spans="1:6" ht="15" customHeight="1" x14ac:dyDescent="0.2">
      <c r="A185" s="233" t="s">
        <v>178</v>
      </c>
      <c r="B185" s="227" t="s">
        <v>809</v>
      </c>
      <c r="C185" s="242">
        <v>0.16</v>
      </c>
      <c r="D185" s="242">
        <v>0</v>
      </c>
      <c r="E185" s="242">
        <v>0</v>
      </c>
      <c r="F185" s="242">
        <v>0</v>
      </c>
    </row>
    <row r="186" spans="1:6" ht="13.5" customHeight="1" x14ac:dyDescent="0.2">
      <c r="A186" s="255" t="s">
        <v>892</v>
      </c>
      <c r="B186" s="227" t="s">
        <v>864</v>
      </c>
      <c r="C186" s="242">
        <f>C187</f>
        <v>2917.84</v>
      </c>
      <c r="D186" s="242">
        <f>D187</f>
        <v>0</v>
      </c>
      <c r="E186" s="242">
        <f>E187</f>
        <v>0</v>
      </c>
      <c r="F186" s="242">
        <f>F187</f>
        <v>0</v>
      </c>
    </row>
    <row r="187" spans="1:6" ht="13.5" customHeight="1" x14ac:dyDescent="0.2">
      <c r="A187" s="233" t="s">
        <v>793</v>
      </c>
      <c r="B187" s="227" t="s">
        <v>817</v>
      </c>
      <c r="C187" s="242">
        <f>C188+C189+C190</f>
        <v>2917.84</v>
      </c>
      <c r="D187" s="242">
        <f>D188+D189+D190</f>
        <v>0</v>
      </c>
      <c r="E187" s="242">
        <f>E188+E189+E190</f>
        <v>0</v>
      </c>
      <c r="F187" s="242">
        <f>F188+F189+F190</f>
        <v>0</v>
      </c>
    </row>
    <row r="188" spans="1:6" ht="13.5" customHeight="1" x14ac:dyDescent="0.2">
      <c r="A188" s="233" t="s">
        <v>176</v>
      </c>
      <c r="B188" s="227" t="s">
        <v>807</v>
      </c>
      <c r="C188" s="242">
        <v>430.24</v>
      </c>
      <c r="D188" s="242">
        <v>0</v>
      </c>
      <c r="E188" s="242">
        <v>0</v>
      </c>
      <c r="F188" s="242">
        <v>0</v>
      </c>
    </row>
    <row r="189" spans="1:6" ht="15" customHeight="1" x14ac:dyDescent="0.2">
      <c r="A189" s="233" t="s">
        <v>177</v>
      </c>
      <c r="B189" s="227" t="s">
        <v>808</v>
      </c>
      <c r="C189" s="242">
        <v>2438.0100000000002</v>
      </c>
      <c r="D189" s="242">
        <v>0</v>
      </c>
      <c r="E189" s="242">
        <v>0</v>
      </c>
      <c r="F189" s="242">
        <v>0</v>
      </c>
    </row>
    <row r="190" spans="1:6" ht="13.15" customHeight="1" x14ac:dyDescent="0.2">
      <c r="A190" s="233" t="s">
        <v>178</v>
      </c>
      <c r="B190" s="227" t="s">
        <v>809</v>
      </c>
      <c r="C190" s="242">
        <v>49.59</v>
      </c>
      <c r="D190" s="242">
        <v>0</v>
      </c>
      <c r="E190" s="242">
        <v>0</v>
      </c>
      <c r="F190" s="242">
        <v>0</v>
      </c>
    </row>
    <row r="191" spans="1:6" x14ac:dyDescent="0.2">
      <c r="A191" s="256" t="s">
        <v>407</v>
      </c>
      <c r="B191" s="254"/>
      <c r="C191" s="242">
        <f>C192</f>
        <v>0</v>
      </c>
      <c r="D191" s="242">
        <f>D192</f>
        <v>0</v>
      </c>
      <c r="E191" s="242">
        <f>E192</f>
        <v>0</v>
      </c>
      <c r="F191" s="242">
        <f>F192</f>
        <v>0</v>
      </c>
    </row>
    <row r="192" spans="1:6" ht="25.5" x14ac:dyDescent="0.2">
      <c r="A192" s="230" t="s">
        <v>171</v>
      </c>
      <c r="B192" s="231">
        <v>58</v>
      </c>
      <c r="C192" s="234">
        <f>SUM(C193:C195)</f>
        <v>0</v>
      </c>
      <c r="D192" s="234">
        <f>SUM(D193:D195)</f>
        <v>0</v>
      </c>
      <c r="E192" s="234">
        <f>SUM(E193:E195)</f>
        <v>0</v>
      </c>
      <c r="F192" s="234">
        <f>SUM(F193:F195)</f>
        <v>0</v>
      </c>
    </row>
    <row r="193" spans="1:8" x14ac:dyDescent="0.2">
      <c r="A193" s="248" t="s">
        <v>176</v>
      </c>
      <c r="B193" s="252" t="s">
        <v>404</v>
      </c>
      <c r="C193" s="234"/>
      <c r="D193" s="234"/>
      <c r="E193" s="234"/>
      <c r="F193" s="234"/>
      <c r="H193" s="111" t="s">
        <v>763</v>
      </c>
    </row>
    <row r="194" spans="1:8" x14ac:dyDescent="0.2">
      <c r="A194" s="248" t="s">
        <v>177</v>
      </c>
      <c r="B194" s="252" t="s">
        <v>405</v>
      </c>
      <c r="C194" s="234"/>
      <c r="D194" s="234"/>
      <c r="E194" s="234"/>
      <c r="F194" s="234"/>
    </row>
    <row r="195" spans="1:8" x14ac:dyDescent="0.2">
      <c r="A195" s="248" t="s">
        <v>178</v>
      </c>
      <c r="B195" s="252" t="s">
        <v>406</v>
      </c>
      <c r="C195" s="234"/>
      <c r="D195" s="234"/>
      <c r="E195" s="234"/>
      <c r="F195" s="234"/>
    </row>
    <row r="196" spans="1:8" ht="15" customHeight="1" x14ac:dyDescent="0.2">
      <c r="A196" s="243" t="s">
        <v>247</v>
      </c>
      <c r="B196" s="254" t="s">
        <v>248</v>
      </c>
      <c r="C196" s="228">
        <f>C207+C219+C223</f>
        <v>86606.85</v>
      </c>
      <c r="D196" s="228">
        <f>D207+D219+D223</f>
        <v>8136.9</v>
      </c>
      <c r="E196" s="228">
        <f>E207+E219+E223</f>
        <v>0</v>
      </c>
      <c r="F196" s="228">
        <f>F207+F219+F223</f>
        <v>0</v>
      </c>
    </row>
    <row r="197" spans="1:8" ht="15" customHeight="1" x14ac:dyDescent="0.2">
      <c r="A197" s="233" t="s">
        <v>793</v>
      </c>
      <c r="B197" s="227" t="s">
        <v>817</v>
      </c>
      <c r="C197" s="228">
        <f>C224</f>
        <v>11482.47</v>
      </c>
      <c r="D197" s="228">
        <f>D224</f>
        <v>8136.9</v>
      </c>
      <c r="E197" s="228">
        <f>E224</f>
        <v>0</v>
      </c>
      <c r="F197" s="228">
        <f>F224</f>
        <v>0</v>
      </c>
    </row>
    <row r="198" spans="1:8" ht="25.5" x14ac:dyDescent="0.2">
      <c r="A198" s="230" t="s">
        <v>171</v>
      </c>
      <c r="B198" s="231">
        <v>58</v>
      </c>
      <c r="C198" s="234">
        <f>C228+C232</f>
        <v>25128</v>
      </c>
      <c r="D198" s="234">
        <f>D228+D232</f>
        <v>0</v>
      </c>
      <c r="E198" s="234">
        <f>E228+E232</f>
        <v>0</v>
      </c>
      <c r="F198" s="234">
        <f>F228+F232</f>
        <v>0</v>
      </c>
    </row>
    <row r="199" spans="1:8" x14ac:dyDescent="0.2">
      <c r="A199" s="248" t="s">
        <v>176</v>
      </c>
      <c r="B199" s="257" t="s">
        <v>404</v>
      </c>
      <c r="C199" s="234">
        <f t="shared" ref="C199:C200" si="24">C229</f>
        <v>0</v>
      </c>
      <c r="D199" s="234">
        <f t="shared" ref="D199:F199" si="25">D229</f>
        <v>0</v>
      </c>
      <c r="E199" s="234">
        <f t="shared" si="25"/>
        <v>0</v>
      </c>
      <c r="F199" s="234">
        <f t="shared" si="25"/>
        <v>0</v>
      </c>
    </row>
    <row r="200" spans="1:8" x14ac:dyDescent="0.2">
      <c r="A200" s="248" t="s">
        <v>177</v>
      </c>
      <c r="B200" s="257" t="s">
        <v>405</v>
      </c>
      <c r="C200" s="234">
        <f t="shared" si="24"/>
        <v>0</v>
      </c>
      <c r="D200" s="234">
        <f t="shared" ref="D200:F200" si="26">D230</f>
        <v>0</v>
      </c>
      <c r="E200" s="234">
        <f t="shared" si="26"/>
        <v>0</v>
      </c>
      <c r="F200" s="234">
        <f t="shared" si="26"/>
        <v>0</v>
      </c>
    </row>
    <row r="201" spans="1:8" x14ac:dyDescent="0.2">
      <c r="A201" s="248" t="s">
        <v>178</v>
      </c>
      <c r="B201" s="257" t="s">
        <v>406</v>
      </c>
      <c r="C201" s="234">
        <f t="shared" ref="C201" si="27">C231</f>
        <v>0</v>
      </c>
      <c r="D201" s="234">
        <f t="shared" ref="D201:F201" si="28">D231</f>
        <v>0</v>
      </c>
      <c r="E201" s="234">
        <f t="shared" si="28"/>
        <v>0</v>
      </c>
      <c r="F201" s="234">
        <f t="shared" si="28"/>
        <v>0</v>
      </c>
    </row>
    <row r="202" spans="1:8" ht="38.25" x14ac:dyDescent="0.2">
      <c r="A202" s="233" t="s">
        <v>756</v>
      </c>
      <c r="B202" s="227">
        <v>60</v>
      </c>
      <c r="C202" s="234">
        <f>C208+C235</f>
        <v>0</v>
      </c>
      <c r="D202" s="234">
        <f>D208+D235</f>
        <v>0</v>
      </c>
      <c r="E202" s="234">
        <f>E208+E235</f>
        <v>0</v>
      </c>
      <c r="F202" s="234">
        <f>F208+F235</f>
        <v>0</v>
      </c>
    </row>
    <row r="203" spans="1:8" ht="25.5" x14ac:dyDescent="0.2">
      <c r="A203" s="233" t="s">
        <v>781</v>
      </c>
      <c r="B203" s="227">
        <v>61</v>
      </c>
      <c r="C203" s="258">
        <f>C212+C239</f>
        <v>37280.78</v>
      </c>
      <c r="D203" s="258">
        <f>D212+D239</f>
        <v>0</v>
      </c>
      <c r="E203" s="258">
        <f>E212+E239</f>
        <v>0</v>
      </c>
      <c r="F203" s="258">
        <f>F212+F239</f>
        <v>0</v>
      </c>
    </row>
    <row r="204" spans="1:8" x14ac:dyDescent="0.2">
      <c r="A204" s="229" t="s">
        <v>172</v>
      </c>
      <c r="B204" s="227">
        <v>70</v>
      </c>
      <c r="C204" s="228">
        <f>C205+C206</f>
        <v>12715.599999999999</v>
      </c>
      <c r="D204" s="228">
        <f>D205+D206</f>
        <v>0</v>
      </c>
      <c r="E204" s="228">
        <f>E205+E206</f>
        <v>0</v>
      </c>
      <c r="F204" s="228">
        <f>F205+F206</f>
        <v>0</v>
      </c>
    </row>
    <row r="205" spans="1:8" x14ac:dyDescent="0.2">
      <c r="A205" s="233" t="s">
        <v>300</v>
      </c>
      <c r="B205" s="227">
        <v>71</v>
      </c>
      <c r="C205" s="228">
        <f>C217+C221+C244</f>
        <v>12715.599999999999</v>
      </c>
      <c r="D205" s="228">
        <f>D217+D221+D244</f>
        <v>0</v>
      </c>
      <c r="E205" s="228">
        <f>E217+E221+E244</f>
        <v>0</v>
      </c>
      <c r="F205" s="228">
        <f>F217+F221+F244</f>
        <v>0</v>
      </c>
    </row>
    <row r="206" spans="1:8" x14ac:dyDescent="0.2">
      <c r="A206" s="233" t="s">
        <v>299</v>
      </c>
      <c r="B206" s="227">
        <v>72</v>
      </c>
      <c r="C206" s="228">
        <f>C246</f>
        <v>0</v>
      </c>
      <c r="D206" s="228">
        <f>D246</f>
        <v>0</v>
      </c>
      <c r="E206" s="228">
        <f>E246</f>
        <v>0</v>
      </c>
      <c r="F206" s="228">
        <f>F246</f>
        <v>0</v>
      </c>
    </row>
    <row r="207" spans="1:8" x14ac:dyDescent="0.2">
      <c r="A207" s="232" t="s">
        <v>249</v>
      </c>
      <c r="B207" s="239" t="s">
        <v>335</v>
      </c>
      <c r="C207" s="228">
        <f>C208+C212+C216</f>
        <v>38620.78</v>
      </c>
      <c r="D207" s="228">
        <f>D208+D212+D216</f>
        <v>0</v>
      </c>
      <c r="E207" s="228">
        <f>E208+E212+E216</f>
        <v>0</v>
      </c>
      <c r="F207" s="228">
        <f>F208+F212+F216</f>
        <v>0</v>
      </c>
    </row>
    <row r="208" spans="1:8" ht="38.25" x14ac:dyDescent="0.2">
      <c r="A208" s="233" t="s">
        <v>756</v>
      </c>
      <c r="B208" s="227">
        <v>60</v>
      </c>
      <c r="C208" s="228">
        <f>SUM(C209:C211)</f>
        <v>0</v>
      </c>
      <c r="D208" s="228">
        <f>SUM(D209:D211)</f>
        <v>0</v>
      </c>
      <c r="E208" s="228">
        <f>SUM(E209:E211)</f>
        <v>0</v>
      </c>
      <c r="F208" s="228">
        <f>SUM(F209:F211)</f>
        <v>0</v>
      </c>
    </row>
    <row r="209" spans="1:11" x14ac:dyDescent="0.2">
      <c r="A209" s="233" t="s">
        <v>751</v>
      </c>
      <c r="B209" s="227" t="s">
        <v>752</v>
      </c>
      <c r="C209" s="228">
        <v>0</v>
      </c>
      <c r="D209" s="228">
        <v>0</v>
      </c>
      <c r="E209" s="228">
        <v>0</v>
      </c>
      <c r="F209" s="228">
        <v>0</v>
      </c>
    </row>
    <row r="210" spans="1:11" x14ac:dyDescent="0.2">
      <c r="A210" s="233" t="s">
        <v>757</v>
      </c>
      <c r="B210" s="227" t="s">
        <v>753</v>
      </c>
      <c r="C210" s="228">
        <v>0</v>
      </c>
      <c r="D210" s="228">
        <v>0</v>
      </c>
      <c r="E210" s="228">
        <v>0</v>
      </c>
      <c r="F210" s="228">
        <v>0</v>
      </c>
    </row>
    <row r="211" spans="1:11" x14ac:dyDescent="0.2">
      <c r="A211" s="233" t="s">
        <v>754</v>
      </c>
      <c r="B211" s="227" t="s">
        <v>755</v>
      </c>
      <c r="C211" s="228">
        <v>0</v>
      </c>
      <c r="D211" s="228">
        <v>0</v>
      </c>
      <c r="E211" s="228">
        <v>0</v>
      </c>
      <c r="F211" s="228">
        <v>0</v>
      </c>
    </row>
    <row r="212" spans="1:11" ht="25.5" x14ac:dyDescent="0.2">
      <c r="A212" s="233" t="s">
        <v>781</v>
      </c>
      <c r="B212" s="227">
        <v>61</v>
      </c>
      <c r="C212" s="244">
        <f>C213+C214+C215</f>
        <v>37280.78</v>
      </c>
      <c r="D212" s="244">
        <f>D213+D214+D215</f>
        <v>0</v>
      </c>
      <c r="E212" s="244">
        <f>E213+E214+E215</f>
        <v>0</v>
      </c>
      <c r="F212" s="244">
        <f>F213+F214+F215</f>
        <v>0</v>
      </c>
    </row>
    <row r="213" spans="1:11" x14ac:dyDescent="0.2">
      <c r="A213" s="233" t="s">
        <v>782</v>
      </c>
      <c r="B213" s="227" t="s">
        <v>783</v>
      </c>
      <c r="C213" s="228">
        <v>30691.119999999999</v>
      </c>
      <c r="D213" s="228">
        <v>0</v>
      </c>
      <c r="E213" s="228">
        <v>0</v>
      </c>
      <c r="F213" s="228">
        <v>0</v>
      </c>
    </row>
    <row r="214" spans="1:11" x14ac:dyDescent="0.2">
      <c r="A214" s="233" t="s">
        <v>784</v>
      </c>
      <c r="B214" s="227" t="s">
        <v>193</v>
      </c>
      <c r="C214" s="228">
        <v>865</v>
      </c>
      <c r="D214" s="228">
        <v>0</v>
      </c>
      <c r="E214" s="228">
        <v>0</v>
      </c>
      <c r="F214" s="228">
        <v>0</v>
      </c>
    </row>
    <row r="215" spans="1:11" ht="13.9" customHeight="1" x14ac:dyDescent="0.2">
      <c r="A215" s="233" t="s">
        <v>754</v>
      </c>
      <c r="B215" s="227" t="s">
        <v>785</v>
      </c>
      <c r="C215" s="228">
        <v>5724.66</v>
      </c>
      <c r="D215" s="228">
        <v>0</v>
      </c>
      <c r="E215" s="228">
        <v>0</v>
      </c>
      <c r="F215" s="228">
        <v>0</v>
      </c>
    </row>
    <row r="216" spans="1:11" ht="13.9" customHeight="1" x14ac:dyDescent="0.2">
      <c r="A216" s="229" t="s">
        <v>172</v>
      </c>
      <c r="B216" s="227">
        <v>70</v>
      </c>
      <c r="C216" s="228">
        <f>C217+C218</f>
        <v>1340</v>
      </c>
      <c r="D216" s="228">
        <f>D217+D218</f>
        <v>0</v>
      </c>
      <c r="E216" s="228">
        <f>E217+E218</f>
        <v>0</v>
      </c>
      <c r="F216" s="228">
        <f>F217+F218</f>
        <v>0</v>
      </c>
    </row>
    <row r="217" spans="1:11" ht="15" customHeight="1" x14ac:dyDescent="0.2">
      <c r="A217" s="233" t="s">
        <v>300</v>
      </c>
      <c r="B217" s="227">
        <v>71</v>
      </c>
      <c r="C217" s="144">
        <v>1340</v>
      </c>
      <c r="D217" s="228">
        <v>0</v>
      </c>
      <c r="E217" s="228">
        <v>0</v>
      </c>
      <c r="F217" s="228">
        <v>0</v>
      </c>
      <c r="K217" s="113"/>
    </row>
    <row r="218" spans="1:11" hidden="1" x14ac:dyDescent="0.2">
      <c r="A218" s="233" t="s">
        <v>299</v>
      </c>
      <c r="B218" s="227">
        <v>72</v>
      </c>
      <c r="C218" s="289"/>
      <c r="D218" s="242"/>
      <c r="E218" s="242"/>
      <c r="F218" s="242"/>
      <c r="K218" s="113"/>
    </row>
    <row r="219" spans="1:11" s="10" customFormat="1" ht="18" customHeight="1" x14ac:dyDescent="0.2">
      <c r="A219" s="222" t="s">
        <v>336</v>
      </c>
      <c r="B219" s="259" t="s">
        <v>337</v>
      </c>
      <c r="C219" s="124">
        <f t="shared" ref="C219:F220" si="29">C220</f>
        <v>3867.15</v>
      </c>
      <c r="D219" s="234">
        <f t="shared" si="29"/>
        <v>0</v>
      </c>
      <c r="E219" s="234">
        <f t="shared" si="29"/>
        <v>0</v>
      </c>
      <c r="F219" s="234">
        <f t="shared" si="29"/>
        <v>0</v>
      </c>
      <c r="G219" s="225"/>
      <c r="K219" s="113"/>
    </row>
    <row r="220" spans="1:11" x14ac:dyDescent="0.2">
      <c r="A220" s="229" t="s">
        <v>195</v>
      </c>
      <c r="B220" s="227">
        <v>70</v>
      </c>
      <c r="C220" s="124">
        <f t="shared" si="29"/>
        <v>3867.15</v>
      </c>
      <c r="D220" s="234">
        <f t="shared" si="29"/>
        <v>0</v>
      </c>
      <c r="E220" s="234">
        <f t="shared" si="29"/>
        <v>0</v>
      </c>
      <c r="F220" s="234">
        <f t="shared" si="29"/>
        <v>0</v>
      </c>
    </row>
    <row r="221" spans="1:11" x14ac:dyDescent="0.2">
      <c r="A221" s="229" t="s">
        <v>300</v>
      </c>
      <c r="B221" s="227">
        <v>71</v>
      </c>
      <c r="C221" s="124">
        <f>C222</f>
        <v>3867.15</v>
      </c>
      <c r="D221" s="234">
        <f>D222</f>
        <v>0</v>
      </c>
      <c r="E221" s="234">
        <f>E222</f>
        <v>0</v>
      </c>
      <c r="F221" s="234">
        <f>F222</f>
        <v>0</v>
      </c>
    </row>
    <row r="222" spans="1:11" hidden="1" x14ac:dyDescent="0.2">
      <c r="A222" s="229"/>
      <c r="B222" s="227"/>
      <c r="C222" s="144">
        <v>3867.15</v>
      </c>
      <c r="D222" s="228">
        <v>0</v>
      </c>
      <c r="E222" s="228">
        <v>0</v>
      </c>
      <c r="F222" s="228">
        <v>0</v>
      </c>
      <c r="I222" s="287">
        <v>30305.599999999999</v>
      </c>
    </row>
    <row r="223" spans="1:11" ht="26.45" customHeight="1" x14ac:dyDescent="0.2">
      <c r="A223" s="232" t="s">
        <v>274</v>
      </c>
      <c r="B223" s="239" t="s">
        <v>338</v>
      </c>
      <c r="C223" s="228">
        <f>C243+C228+C235+C239+C224+C232</f>
        <v>44118.92</v>
      </c>
      <c r="D223" s="228">
        <f>D243+D228+D235+D239+D224+D232</f>
        <v>8136.9</v>
      </c>
      <c r="E223" s="228">
        <f>E243+E228+E235+E239+E224+E232</f>
        <v>0</v>
      </c>
      <c r="F223" s="228">
        <f>F243+F228+F235+F239+F224+F232</f>
        <v>0</v>
      </c>
    </row>
    <row r="224" spans="1:11" ht="13.15" customHeight="1" x14ac:dyDescent="0.2">
      <c r="A224" s="233" t="s">
        <v>793</v>
      </c>
      <c r="B224" s="227" t="s">
        <v>817</v>
      </c>
      <c r="C224" s="228">
        <f>C225+C226+C227</f>
        <v>11482.47</v>
      </c>
      <c r="D224" s="228">
        <f>D225+D226+D227</f>
        <v>8136.9</v>
      </c>
      <c r="E224" s="228">
        <f>E225+E226+E227</f>
        <v>0</v>
      </c>
      <c r="F224" s="228">
        <f>F225+F226+F227</f>
        <v>0</v>
      </c>
    </row>
    <row r="225" spans="1:12" ht="13.15" customHeight="1" x14ac:dyDescent="0.2">
      <c r="A225" s="233" t="s">
        <v>176</v>
      </c>
      <c r="B225" s="227" t="s">
        <v>807</v>
      </c>
      <c r="C225" s="228">
        <v>1314</v>
      </c>
      <c r="D225" s="228">
        <v>1220.53</v>
      </c>
      <c r="E225" s="228">
        <v>0</v>
      </c>
      <c r="F225" s="228">
        <v>0</v>
      </c>
      <c r="L225" s="111">
        <v>0</v>
      </c>
    </row>
    <row r="226" spans="1:12" ht="13.15" customHeight="1" x14ac:dyDescent="0.2">
      <c r="A226" s="233" t="s">
        <v>177</v>
      </c>
      <c r="B226" s="227" t="s">
        <v>808</v>
      </c>
      <c r="C226" s="228">
        <v>10165.98</v>
      </c>
      <c r="D226" s="228">
        <v>6916.37</v>
      </c>
      <c r="E226" s="228">
        <v>0</v>
      </c>
      <c r="F226" s="228">
        <v>0</v>
      </c>
    </row>
    <row r="227" spans="1:12" ht="13.15" customHeight="1" x14ac:dyDescent="0.2">
      <c r="A227" s="233" t="s">
        <v>178</v>
      </c>
      <c r="B227" s="227" t="s">
        <v>809</v>
      </c>
      <c r="C227" s="228">
        <v>2.4900000000000002</v>
      </c>
      <c r="D227" s="228">
        <v>0</v>
      </c>
      <c r="E227" s="228">
        <v>0</v>
      </c>
      <c r="F227" s="228">
        <v>0</v>
      </c>
    </row>
    <row r="228" spans="1:12" ht="25.5" x14ac:dyDescent="0.2">
      <c r="A228" s="230" t="s">
        <v>171</v>
      </c>
      <c r="B228" s="231">
        <v>58</v>
      </c>
      <c r="C228" s="234">
        <f>SUM(C229:C231)</f>
        <v>0</v>
      </c>
      <c r="D228" s="234">
        <f>SUM(D229:D231)</f>
        <v>0</v>
      </c>
      <c r="E228" s="234">
        <f>SUM(E229:E231)</f>
        <v>0</v>
      </c>
      <c r="F228" s="234">
        <f>SUM(F229:F231)</f>
        <v>0</v>
      </c>
    </row>
    <row r="229" spans="1:12" ht="13.15" customHeight="1" x14ac:dyDescent="0.2">
      <c r="A229" s="248" t="s">
        <v>176</v>
      </c>
      <c r="B229" s="252" t="s">
        <v>404</v>
      </c>
      <c r="C229" s="234">
        <v>0</v>
      </c>
      <c r="D229" s="234">
        <v>0</v>
      </c>
      <c r="E229" s="234">
        <v>0</v>
      </c>
      <c r="F229" s="234">
        <v>0</v>
      </c>
    </row>
    <row r="230" spans="1:12" x14ac:dyDescent="0.2">
      <c r="A230" s="248" t="s">
        <v>177</v>
      </c>
      <c r="B230" s="252" t="s">
        <v>405</v>
      </c>
      <c r="C230" s="234">
        <v>0</v>
      </c>
      <c r="D230" s="234">
        <v>0</v>
      </c>
      <c r="E230" s="234">
        <v>0</v>
      </c>
      <c r="F230" s="234">
        <v>0</v>
      </c>
    </row>
    <row r="231" spans="1:12" x14ac:dyDescent="0.2">
      <c r="A231" s="248" t="s">
        <v>178</v>
      </c>
      <c r="B231" s="252" t="s">
        <v>406</v>
      </c>
      <c r="C231" s="234">
        <v>0</v>
      </c>
      <c r="D231" s="234">
        <v>0</v>
      </c>
      <c r="E231" s="234">
        <v>0</v>
      </c>
      <c r="F231" s="234">
        <v>0</v>
      </c>
    </row>
    <row r="232" spans="1:12" x14ac:dyDescent="0.2">
      <c r="A232" s="260" t="s">
        <v>841</v>
      </c>
      <c r="B232" s="239" t="s">
        <v>836</v>
      </c>
      <c r="C232" s="228">
        <f>C233+C234</f>
        <v>25128</v>
      </c>
      <c r="D232" s="228">
        <f>D233+D234</f>
        <v>0</v>
      </c>
      <c r="E232" s="228">
        <f>E233+E234</f>
        <v>0</v>
      </c>
      <c r="F232" s="228">
        <f>F233+F234</f>
        <v>0</v>
      </c>
    </row>
    <row r="233" spans="1:12" x14ac:dyDescent="0.2">
      <c r="A233" s="260" t="s">
        <v>838</v>
      </c>
      <c r="B233" s="239" t="s">
        <v>837</v>
      </c>
      <c r="C233" s="228">
        <v>25128</v>
      </c>
      <c r="D233" s="228">
        <v>0</v>
      </c>
      <c r="E233" s="228">
        <v>0</v>
      </c>
      <c r="F233" s="228">
        <v>0</v>
      </c>
    </row>
    <row r="234" spans="1:12" x14ac:dyDescent="0.2">
      <c r="A234" s="260" t="s">
        <v>843</v>
      </c>
      <c r="B234" s="239" t="s">
        <v>842</v>
      </c>
      <c r="C234" s="228">
        <v>0</v>
      </c>
      <c r="D234" s="228">
        <v>0</v>
      </c>
      <c r="E234" s="228">
        <v>0</v>
      </c>
      <c r="F234" s="228">
        <v>0</v>
      </c>
    </row>
    <row r="235" spans="1:12" ht="38.25" x14ac:dyDescent="0.2">
      <c r="A235" s="233" t="s">
        <v>756</v>
      </c>
      <c r="B235" s="227">
        <v>60</v>
      </c>
      <c r="C235" s="234">
        <f>SUM(C236:C238)</f>
        <v>0</v>
      </c>
      <c r="D235" s="234">
        <f>SUM(D236:D238)</f>
        <v>0</v>
      </c>
      <c r="E235" s="234">
        <f>SUM(E236:E238)</f>
        <v>0</v>
      </c>
      <c r="F235" s="234">
        <f>SUM(F236:F238)</f>
        <v>0</v>
      </c>
    </row>
    <row r="236" spans="1:12" x14ac:dyDescent="0.2">
      <c r="A236" s="233" t="s">
        <v>751</v>
      </c>
      <c r="B236" s="227" t="s">
        <v>752</v>
      </c>
      <c r="C236" s="234">
        <v>0</v>
      </c>
      <c r="D236" s="234">
        <v>0</v>
      </c>
      <c r="E236" s="234">
        <v>0</v>
      </c>
      <c r="F236" s="234">
        <v>0</v>
      </c>
    </row>
    <row r="237" spans="1:12" x14ac:dyDescent="0.2">
      <c r="A237" s="233" t="s">
        <v>757</v>
      </c>
      <c r="B237" s="227" t="s">
        <v>753</v>
      </c>
      <c r="C237" s="234">
        <v>0</v>
      </c>
      <c r="D237" s="234">
        <v>0</v>
      </c>
      <c r="E237" s="234">
        <v>0</v>
      </c>
      <c r="F237" s="234">
        <v>0</v>
      </c>
    </row>
    <row r="238" spans="1:12" x14ac:dyDescent="0.2">
      <c r="A238" s="233" t="s">
        <v>754</v>
      </c>
      <c r="B238" s="227" t="s">
        <v>755</v>
      </c>
      <c r="C238" s="234">
        <v>0</v>
      </c>
      <c r="D238" s="234">
        <v>0</v>
      </c>
      <c r="E238" s="234">
        <v>0</v>
      </c>
      <c r="F238" s="234">
        <v>0</v>
      </c>
    </row>
    <row r="239" spans="1:12" ht="25.5" x14ac:dyDescent="0.2">
      <c r="A239" s="233" t="s">
        <v>781</v>
      </c>
      <c r="B239" s="227">
        <v>61</v>
      </c>
      <c r="C239" s="258">
        <f>C240+C241+C242</f>
        <v>0</v>
      </c>
      <c r="D239" s="258">
        <f>D240+D241+D242</f>
        <v>0</v>
      </c>
      <c r="E239" s="258">
        <f>E240+E241+E242</f>
        <v>0</v>
      </c>
      <c r="F239" s="258">
        <f>F240+F241+F242</f>
        <v>0</v>
      </c>
    </row>
    <row r="240" spans="1:12" x14ac:dyDescent="0.2">
      <c r="A240" s="233" t="s">
        <v>782</v>
      </c>
      <c r="B240" s="227" t="s">
        <v>783</v>
      </c>
      <c r="C240" s="234">
        <v>0</v>
      </c>
      <c r="D240" s="234">
        <v>0</v>
      </c>
      <c r="E240" s="234">
        <v>0</v>
      </c>
      <c r="F240" s="234">
        <v>0</v>
      </c>
    </row>
    <row r="241" spans="1:6" x14ac:dyDescent="0.2">
      <c r="A241" s="233" t="s">
        <v>784</v>
      </c>
      <c r="B241" s="227" t="s">
        <v>193</v>
      </c>
      <c r="C241" s="234">
        <v>0</v>
      </c>
      <c r="D241" s="234">
        <v>0</v>
      </c>
      <c r="E241" s="234">
        <v>0</v>
      </c>
      <c r="F241" s="234">
        <v>0</v>
      </c>
    </row>
    <row r="242" spans="1:6" x14ac:dyDescent="0.2">
      <c r="A242" s="233" t="s">
        <v>754</v>
      </c>
      <c r="B242" s="227" t="s">
        <v>785</v>
      </c>
      <c r="C242" s="234">
        <v>0</v>
      </c>
      <c r="D242" s="234">
        <v>0</v>
      </c>
      <c r="E242" s="234">
        <v>0</v>
      </c>
      <c r="F242" s="234">
        <v>0</v>
      </c>
    </row>
    <row r="243" spans="1:6" x14ac:dyDescent="0.2">
      <c r="A243" s="229" t="s">
        <v>172</v>
      </c>
      <c r="B243" s="239">
        <v>70</v>
      </c>
      <c r="C243" s="228">
        <f>C244+C246</f>
        <v>7508.45</v>
      </c>
      <c r="D243" s="228">
        <f>D244+D246</f>
        <v>0</v>
      </c>
      <c r="E243" s="228">
        <f>E244+E246</f>
        <v>0</v>
      </c>
      <c r="F243" s="228">
        <f>F244+F246</f>
        <v>0</v>
      </c>
    </row>
    <row r="244" spans="1:6" ht="14.45" customHeight="1" x14ac:dyDescent="0.2">
      <c r="A244" s="229" t="s">
        <v>300</v>
      </c>
      <c r="B244" s="227">
        <v>71</v>
      </c>
      <c r="C244" s="228">
        <f>C245</f>
        <v>7508.45</v>
      </c>
      <c r="D244" s="228">
        <f>D245</f>
        <v>0</v>
      </c>
      <c r="E244" s="228">
        <f>E245</f>
        <v>0</v>
      </c>
      <c r="F244" s="228">
        <f>F245</f>
        <v>0</v>
      </c>
    </row>
    <row r="245" spans="1:6" ht="12.6" customHeight="1" x14ac:dyDescent="0.2">
      <c r="A245" s="229" t="s">
        <v>172</v>
      </c>
      <c r="B245" s="227">
        <v>71</v>
      </c>
      <c r="C245" s="228">
        <v>7508.45</v>
      </c>
      <c r="D245" s="228">
        <v>0</v>
      </c>
      <c r="E245" s="228">
        <v>0</v>
      </c>
      <c r="F245" s="228">
        <v>0</v>
      </c>
    </row>
    <row r="246" spans="1:6" hidden="1" x14ac:dyDescent="0.2">
      <c r="A246" s="233" t="s">
        <v>299</v>
      </c>
      <c r="B246" s="227"/>
      <c r="C246" s="242">
        <v>0</v>
      </c>
      <c r="D246" s="242">
        <f>D247</f>
        <v>0</v>
      </c>
      <c r="E246" s="242">
        <f>E247</f>
        <v>0</v>
      </c>
      <c r="F246" s="242">
        <f>F247</f>
        <v>0</v>
      </c>
    </row>
    <row r="247" spans="1:6" x14ac:dyDescent="0.2">
      <c r="A247" s="233" t="s">
        <v>742</v>
      </c>
      <c r="B247" s="227">
        <v>72</v>
      </c>
      <c r="C247" s="242">
        <v>0</v>
      </c>
      <c r="D247" s="242">
        <v>0</v>
      </c>
      <c r="E247" s="242">
        <v>0</v>
      </c>
      <c r="F247" s="242">
        <v>0</v>
      </c>
    </row>
    <row r="248" spans="1:6" ht="18" customHeight="1" x14ac:dyDescent="0.2">
      <c r="A248" s="243" t="s">
        <v>252</v>
      </c>
      <c r="B248" s="254" t="s">
        <v>253</v>
      </c>
      <c r="C248" s="228">
        <f>C254+C271+C287+C259</f>
        <v>23835.87</v>
      </c>
      <c r="D248" s="228">
        <f>D254+D271+D287+D259</f>
        <v>200</v>
      </c>
      <c r="E248" s="228">
        <f>E254+E271+E287+E259</f>
        <v>200</v>
      </c>
      <c r="F248" s="228">
        <f>F254+F271+F287+F259</f>
        <v>200</v>
      </c>
    </row>
    <row r="249" spans="1:6" x14ac:dyDescent="0.2">
      <c r="A249" s="229" t="s">
        <v>170</v>
      </c>
      <c r="B249" s="227">
        <v>55</v>
      </c>
      <c r="C249" s="228">
        <f>C286+C288+C260</f>
        <v>296.8</v>
      </c>
      <c r="D249" s="228">
        <f>D286+D288+D260</f>
        <v>200</v>
      </c>
      <c r="E249" s="228">
        <f>E286+E288+E260</f>
        <v>200</v>
      </c>
      <c r="F249" s="228">
        <f>F286+F288+F260</f>
        <v>200</v>
      </c>
    </row>
    <row r="250" spans="1:6" ht="25.5" x14ac:dyDescent="0.2">
      <c r="A250" s="229" t="s">
        <v>171</v>
      </c>
      <c r="B250" s="227">
        <v>58</v>
      </c>
      <c r="C250" s="228">
        <f>C255+C272+C261</f>
        <v>0</v>
      </c>
      <c r="D250" s="228">
        <f>D255+D272+D261</f>
        <v>0</v>
      </c>
      <c r="E250" s="228">
        <f>E255+E272+E261</f>
        <v>0</v>
      </c>
      <c r="F250" s="228">
        <f>F255+F272+F261</f>
        <v>0</v>
      </c>
    </row>
    <row r="251" spans="1:6" ht="38.25" x14ac:dyDescent="0.2">
      <c r="A251" s="233" t="s">
        <v>756</v>
      </c>
      <c r="B251" s="227">
        <v>60</v>
      </c>
      <c r="C251" s="244">
        <f>C276</f>
        <v>2042.94</v>
      </c>
      <c r="D251" s="244">
        <f>D276</f>
        <v>0</v>
      </c>
      <c r="E251" s="244">
        <f>E276</f>
        <v>0</v>
      </c>
      <c r="F251" s="244">
        <f>F276</f>
        <v>0</v>
      </c>
    </row>
    <row r="252" spans="1:6" ht="25.5" x14ac:dyDescent="0.2">
      <c r="A252" s="233" t="s">
        <v>781</v>
      </c>
      <c r="B252" s="227">
        <v>61</v>
      </c>
      <c r="C252" s="228">
        <f>C265+C280</f>
        <v>20241.25</v>
      </c>
      <c r="D252" s="228">
        <f>D265+D280</f>
        <v>0</v>
      </c>
      <c r="E252" s="228">
        <f>E265+E280</f>
        <v>0</v>
      </c>
      <c r="F252" s="228">
        <f>F265+F280</f>
        <v>0</v>
      </c>
    </row>
    <row r="253" spans="1:6" ht="13.5" customHeight="1" x14ac:dyDescent="0.2">
      <c r="A253" s="229" t="s">
        <v>172</v>
      </c>
      <c r="B253" s="227">
        <v>70</v>
      </c>
      <c r="C253" s="228">
        <f>C284+C269</f>
        <v>1254.8800000000001</v>
      </c>
      <c r="D253" s="228">
        <f>D284+D269</f>
        <v>0</v>
      </c>
      <c r="E253" s="228">
        <f>E284+E269</f>
        <v>0</v>
      </c>
      <c r="F253" s="228">
        <f>F284+F269</f>
        <v>0</v>
      </c>
    </row>
    <row r="254" spans="1:6" ht="18" customHeight="1" x14ac:dyDescent="0.2">
      <c r="A254" s="243" t="s">
        <v>585</v>
      </c>
      <c r="B254" s="227" t="s">
        <v>586</v>
      </c>
      <c r="C254" s="228">
        <f>C255</f>
        <v>0</v>
      </c>
      <c r="D254" s="228">
        <f>D255</f>
        <v>0</v>
      </c>
      <c r="E254" s="228">
        <f>E255</f>
        <v>0</v>
      </c>
      <c r="F254" s="228">
        <f>F255</f>
        <v>0</v>
      </c>
    </row>
    <row r="255" spans="1:6" ht="25.5" x14ac:dyDescent="0.2">
      <c r="A255" s="229" t="s">
        <v>478</v>
      </c>
      <c r="B255" s="227" t="s">
        <v>722</v>
      </c>
      <c r="C255" s="228">
        <f>SUM(C256:C258)</f>
        <v>0</v>
      </c>
      <c r="D255" s="228">
        <f>SUM(D256:D258)</f>
        <v>0</v>
      </c>
      <c r="E255" s="228">
        <f>SUM(E256:E258)</f>
        <v>0</v>
      </c>
      <c r="F255" s="228">
        <f>SUM(F256:F258)</f>
        <v>0</v>
      </c>
    </row>
    <row r="256" spans="1:6" ht="13.15" customHeight="1" x14ac:dyDescent="0.2">
      <c r="A256" s="233" t="s">
        <v>176</v>
      </c>
      <c r="B256" s="227" t="s">
        <v>474</v>
      </c>
      <c r="C256" s="242">
        <v>0</v>
      </c>
      <c r="D256" s="242">
        <v>0</v>
      </c>
      <c r="E256" s="242">
        <v>0</v>
      </c>
      <c r="F256" s="242">
        <v>0</v>
      </c>
    </row>
    <row r="257" spans="1:8" ht="13.15" customHeight="1" x14ac:dyDescent="0.2">
      <c r="A257" s="233" t="s">
        <v>177</v>
      </c>
      <c r="B257" s="227" t="s">
        <v>475</v>
      </c>
      <c r="C257" s="242">
        <v>0</v>
      </c>
      <c r="D257" s="242">
        <v>0</v>
      </c>
      <c r="E257" s="242">
        <v>0</v>
      </c>
      <c r="F257" s="242">
        <v>0</v>
      </c>
    </row>
    <row r="258" spans="1:8" ht="12.6" customHeight="1" x14ac:dyDescent="0.2">
      <c r="A258" s="233" t="s">
        <v>178</v>
      </c>
      <c r="B258" s="227" t="s">
        <v>476</v>
      </c>
      <c r="C258" s="242"/>
      <c r="D258" s="242"/>
      <c r="E258" s="242"/>
      <c r="F258" s="242"/>
    </row>
    <row r="259" spans="1:8" ht="18" customHeight="1" x14ac:dyDescent="0.2">
      <c r="A259" s="243" t="s">
        <v>647</v>
      </c>
      <c r="B259" s="227" t="s">
        <v>816</v>
      </c>
      <c r="C259" s="228">
        <f>C261+C269+C265+C260</f>
        <v>764.27</v>
      </c>
      <c r="D259" s="228">
        <f>D261+D269+D265+D260</f>
        <v>100</v>
      </c>
      <c r="E259" s="228">
        <f>E261+E269+E265+E260</f>
        <v>100</v>
      </c>
      <c r="F259" s="228">
        <f>F261+F269+F265+F260</f>
        <v>100</v>
      </c>
    </row>
    <row r="260" spans="1:8" ht="25.9" customHeight="1" x14ac:dyDescent="0.2">
      <c r="A260" s="260" t="s">
        <v>794</v>
      </c>
      <c r="B260" s="227" t="s">
        <v>795</v>
      </c>
      <c r="C260" s="228">
        <v>196.8</v>
      </c>
      <c r="D260" s="228">
        <v>100</v>
      </c>
      <c r="E260" s="228">
        <v>100</v>
      </c>
      <c r="F260" s="228">
        <v>100</v>
      </c>
    </row>
    <row r="261" spans="1:8" ht="25.5" x14ac:dyDescent="0.2">
      <c r="A261" s="229" t="s">
        <v>477</v>
      </c>
      <c r="B261" s="227" t="s">
        <v>721</v>
      </c>
      <c r="C261" s="228">
        <f>SUM(C262:C264)</f>
        <v>0</v>
      </c>
      <c r="D261" s="228">
        <f>SUM(D262:D264)</f>
        <v>0</v>
      </c>
      <c r="E261" s="228">
        <f>SUM(E262:E264)</f>
        <v>0</v>
      </c>
      <c r="F261" s="228">
        <f>SUM(F262:F264)</f>
        <v>0</v>
      </c>
    </row>
    <row r="262" spans="1:8" ht="14.45" customHeight="1" x14ac:dyDescent="0.2">
      <c r="A262" s="233" t="s">
        <v>176</v>
      </c>
      <c r="B262" s="227" t="s">
        <v>404</v>
      </c>
      <c r="C262" s="242">
        <v>0</v>
      </c>
      <c r="D262" s="242">
        <v>0</v>
      </c>
      <c r="E262" s="242">
        <v>0</v>
      </c>
      <c r="F262" s="242">
        <v>0</v>
      </c>
    </row>
    <row r="263" spans="1:8" ht="12.6" customHeight="1" x14ac:dyDescent="0.2">
      <c r="A263" s="233" t="s">
        <v>177</v>
      </c>
      <c r="B263" s="227" t="s">
        <v>405</v>
      </c>
      <c r="C263" s="242">
        <v>0</v>
      </c>
      <c r="D263" s="242">
        <v>0</v>
      </c>
      <c r="E263" s="242">
        <v>0</v>
      </c>
      <c r="F263" s="242">
        <v>0</v>
      </c>
    </row>
    <row r="264" spans="1:8" ht="12" customHeight="1" x14ac:dyDescent="0.2">
      <c r="A264" s="233" t="s">
        <v>178</v>
      </c>
      <c r="B264" s="227" t="s">
        <v>406</v>
      </c>
      <c r="C264" s="242">
        <v>0</v>
      </c>
      <c r="D264" s="242">
        <v>0</v>
      </c>
      <c r="E264" s="242">
        <v>0</v>
      </c>
      <c r="F264" s="242">
        <v>0</v>
      </c>
    </row>
    <row r="265" spans="1:8" ht="26.25" customHeight="1" x14ac:dyDescent="0.2">
      <c r="A265" s="233" t="s">
        <v>781</v>
      </c>
      <c r="B265" s="227">
        <v>61</v>
      </c>
      <c r="C265" s="245">
        <f>C266+C267+C268</f>
        <v>0</v>
      </c>
      <c r="D265" s="245">
        <f>D266+D267+D268</f>
        <v>0</v>
      </c>
      <c r="E265" s="245">
        <f>E266+E267+E268</f>
        <v>0</v>
      </c>
      <c r="F265" s="245">
        <f>F266+F267+F268</f>
        <v>0</v>
      </c>
    </row>
    <row r="266" spans="1:8" ht="12" customHeight="1" x14ac:dyDescent="0.2">
      <c r="A266" s="233" t="s">
        <v>782</v>
      </c>
      <c r="B266" s="227" t="s">
        <v>783</v>
      </c>
      <c r="C266" s="242">
        <v>0</v>
      </c>
      <c r="D266" s="242">
        <v>0</v>
      </c>
      <c r="E266" s="242">
        <v>0</v>
      </c>
      <c r="F266" s="242">
        <v>0</v>
      </c>
    </row>
    <row r="267" spans="1:8" ht="12" customHeight="1" x14ac:dyDescent="0.2">
      <c r="A267" s="233" t="s">
        <v>784</v>
      </c>
      <c r="B267" s="227" t="s">
        <v>193</v>
      </c>
      <c r="C267" s="242">
        <v>0</v>
      </c>
      <c r="D267" s="242">
        <v>0</v>
      </c>
      <c r="E267" s="242">
        <v>0</v>
      </c>
      <c r="F267" s="242">
        <v>0</v>
      </c>
    </row>
    <row r="268" spans="1:8" ht="12" customHeight="1" x14ac:dyDescent="0.2">
      <c r="A268" s="233" t="s">
        <v>754</v>
      </c>
      <c r="B268" s="227" t="s">
        <v>785</v>
      </c>
      <c r="C268" s="242">
        <v>0</v>
      </c>
      <c r="D268" s="242">
        <v>0</v>
      </c>
      <c r="E268" s="242">
        <v>0</v>
      </c>
      <c r="F268" s="242">
        <v>0</v>
      </c>
    </row>
    <row r="269" spans="1:8" ht="15" customHeight="1" x14ac:dyDescent="0.2">
      <c r="A269" s="229" t="s">
        <v>172</v>
      </c>
      <c r="B269" s="254">
        <v>70</v>
      </c>
      <c r="C269" s="228">
        <f>C270</f>
        <v>567.47</v>
      </c>
      <c r="D269" s="228">
        <f>D270</f>
        <v>0</v>
      </c>
      <c r="E269" s="228">
        <f>E270</f>
        <v>0</v>
      </c>
      <c r="F269" s="228">
        <f>F270</f>
        <v>0</v>
      </c>
    </row>
    <row r="270" spans="1:8" ht="14.25" hidden="1" customHeight="1" x14ac:dyDescent="0.2">
      <c r="A270" s="229"/>
      <c r="B270" s="214"/>
      <c r="C270" s="228">
        <v>567.47</v>
      </c>
      <c r="D270" s="228">
        <v>0</v>
      </c>
      <c r="E270" s="228">
        <v>0</v>
      </c>
      <c r="F270" s="228">
        <v>0</v>
      </c>
      <c r="H270" s="288">
        <v>464.78</v>
      </c>
    </row>
    <row r="271" spans="1:8" ht="18" customHeight="1" x14ac:dyDescent="0.2">
      <c r="A271" s="243" t="s">
        <v>648</v>
      </c>
      <c r="B271" s="227" t="s">
        <v>720</v>
      </c>
      <c r="C271" s="228">
        <f>C272+C276+C280+C284+C286</f>
        <v>22971.599999999999</v>
      </c>
      <c r="D271" s="228">
        <f>D272+D276+D280+D284+D286</f>
        <v>0</v>
      </c>
      <c r="E271" s="228">
        <f>E272+E276+E280+E284+E286</f>
        <v>0</v>
      </c>
      <c r="F271" s="228">
        <f>F272+F276+F280+F284+F286</f>
        <v>0</v>
      </c>
    </row>
    <row r="272" spans="1:8" ht="25.5" x14ac:dyDescent="0.2">
      <c r="A272" s="229" t="s">
        <v>477</v>
      </c>
      <c r="B272" s="227" t="s">
        <v>721</v>
      </c>
      <c r="C272" s="228">
        <f>SUM(C273:C275)</f>
        <v>0</v>
      </c>
      <c r="D272" s="228">
        <f>SUM(D273:D275)</f>
        <v>0</v>
      </c>
      <c r="E272" s="228">
        <f>SUM(E273:E275)</f>
        <v>0</v>
      </c>
      <c r="F272" s="228">
        <f>SUM(F273:F275)</f>
        <v>0</v>
      </c>
      <c r="G272" s="216" t="s">
        <v>763</v>
      </c>
    </row>
    <row r="273" spans="1:6" ht="11.25" customHeight="1" x14ac:dyDescent="0.2">
      <c r="A273" s="233" t="s">
        <v>176</v>
      </c>
      <c r="B273" s="227" t="s">
        <v>404</v>
      </c>
      <c r="C273" s="242">
        <v>0</v>
      </c>
      <c r="D273" s="242">
        <v>0</v>
      </c>
      <c r="E273" s="242">
        <v>0</v>
      </c>
      <c r="F273" s="242">
        <v>0</v>
      </c>
    </row>
    <row r="274" spans="1:6" ht="11.25" customHeight="1" x14ac:dyDescent="0.2">
      <c r="A274" s="233" t="s">
        <v>177</v>
      </c>
      <c r="B274" s="227" t="s">
        <v>405</v>
      </c>
      <c r="C274" s="242">
        <v>0</v>
      </c>
      <c r="D274" s="242">
        <v>0</v>
      </c>
      <c r="E274" s="242">
        <v>0</v>
      </c>
      <c r="F274" s="242">
        <v>0</v>
      </c>
    </row>
    <row r="275" spans="1:6" ht="12" customHeight="1" x14ac:dyDescent="0.2">
      <c r="A275" s="233" t="s">
        <v>178</v>
      </c>
      <c r="B275" s="227" t="s">
        <v>406</v>
      </c>
      <c r="C275" s="242">
        <v>0</v>
      </c>
      <c r="D275" s="242">
        <v>0</v>
      </c>
      <c r="E275" s="242">
        <v>0</v>
      </c>
      <c r="F275" s="242">
        <v>0</v>
      </c>
    </row>
    <row r="276" spans="1:6" ht="37.9" customHeight="1" x14ac:dyDescent="0.2">
      <c r="A276" s="233" t="s">
        <v>756</v>
      </c>
      <c r="B276" s="227">
        <v>60</v>
      </c>
      <c r="C276" s="245">
        <f>C277+C278+C279</f>
        <v>2042.94</v>
      </c>
      <c r="D276" s="245">
        <f>D277+D278+D279</f>
        <v>0</v>
      </c>
      <c r="E276" s="245">
        <f>E277+E278+E279</f>
        <v>0</v>
      </c>
      <c r="F276" s="245">
        <f>F277+F278+F279</f>
        <v>0</v>
      </c>
    </row>
    <row r="277" spans="1:6" ht="12" customHeight="1" x14ac:dyDescent="0.2">
      <c r="A277" s="233" t="s">
        <v>751</v>
      </c>
      <c r="B277" s="227" t="s">
        <v>752</v>
      </c>
      <c r="C277" s="242">
        <v>1715.2</v>
      </c>
      <c r="D277" s="242">
        <v>0</v>
      </c>
      <c r="E277" s="242">
        <v>0</v>
      </c>
      <c r="F277" s="242">
        <v>0</v>
      </c>
    </row>
    <row r="278" spans="1:6" ht="12" customHeight="1" x14ac:dyDescent="0.2">
      <c r="A278" s="233" t="s">
        <v>757</v>
      </c>
      <c r="B278" s="227" t="s">
        <v>753</v>
      </c>
      <c r="C278" s="242">
        <v>0</v>
      </c>
      <c r="D278" s="242">
        <v>0</v>
      </c>
      <c r="E278" s="242">
        <v>0</v>
      </c>
      <c r="F278" s="242">
        <v>0</v>
      </c>
    </row>
    <row r="279" spans="1:6" ht="12" customHeight="1" x14ac:dyDescent="0.2">
      <c r="A279" s="233" t="s">
        <v>754</v>
      </c>
      <c r="B279" s="227" t="s">
        <v>755</v>
      </c>
      <c r="C279" s="242">
        <v>327.74</v>
      </c>
      <c r="D279" s="242">
        <v>0</v>
      </c>
      <c r="E279" s="242">
        <v>0</v>
      </c>
      <c r="F279" s="242">
        <v>0</v>
      </c>
    </row>
    <row r="280" spans="1:6" ht="25.15" customHeight="1" x14ac:dyDescent="0.2">
      <c r="A280" s="233" t="s">
        <v>781</v>
      </c>
      <c r="B280" s="227">
        <v>61</v>
      </c>
      <c r="C280" s="245">
        <f>C281+C282+C283</f>
        <v>20241.25</v>
      </c>
      <c r="D280" s="245">
        <f>D281+D282+D283</f>
        <v>0</v>
      </c>
      <c r="E280" s="245">
        <f>E281+E282+E283</f>
        <v>0</v>
      </c>
      <c r="F280" s="245">
        <f>F281+F282+F283</f>
        <v>0</v>
      </c>
    </row>
    <row r="281" spans="1:6" ht="12.6" customHeight="1" x14ac:dyDescent="0.2">
      <c r="A281" s="233" t="s">
        <v>782</v>
      </c>
      <c r="B281" s="227" t="s">
        <v>783</v>
      </c>
      <c r="C281" s="242">
        <v>15201.26</v>
      </c>
      <c r="D281" s="242">
        <v>0</v>
      </c>
      <c r="E281" s="242">
        <v>0</v>
      </c>
      <c r="F281" s="242">
        <v>0</v>
      </c>
    </row>
    <row r="282" spans="1:6" ht="13.9" customHeight="1" x14ac:dyDescent="0.2">
      <c r="A282" s="233" t="s">
        <v>784</v>
      </c>
      <c r="B282" s="227" t="s">
        <v>193</v>
      </c>
      <c r="C282" s="242">
        <v>2151.75</v>
      </c>
      <c r="D282" s="242">
        <v>0</v>
      </c>
      <c r="E282" s="242">
        <v>0</v>
      </c>
      <c r="F282" s="242">
        <v>0</v>
      </c>
    </row>
    <row r="283" spans="1:6" ht="13.9" customHeight="1" x14ac:dyDescent="0.2">
      <c r="A283" s="233" t="s">
        <v>754</v>
      </c>
      <c r="B283" s="227" t="s">
        <v>785</v>
      </c>
      <c r="C283" s="242">
        <v>2888.24</v>
      </c>
      <c r="D283" s="242">
        <v>0</v>
      </c>
      <c r="E283" s="242">
        <v>0</v>
      </c>
      <c r="F283" s="242">
        <v>0</v>
      </c>
    </row>
    <row r="284" spans="1:6" ht="15" customHeight="1" x14ac:dyDescent="0.2">
      <c r="A284" s="229" t="s">
        <v>172</v>
      </c>
      <c r="B284" s="254">
        <v>70</v>
      </c>
      <c r="C284" s="228">
        <f>C285</f>
        <v>687.41</v>
      </c>
      <c r="D284" s="228">
        <f>D285</f>
        <v>0</v>
      </c>
      <c r="E284" s="228">
        <f>E285</f>
        <v>0</v>
      </c>
      <c r="F284" s="228">
        <f>F285</f>
        <v>0</v>
      </c>
    </row>
    <row r="285" spans="1:6" ht="14.25" customHeight="1" x14ac:dyDescent="0.2">
      <c r="A285" s="229"/>
      <c r="B285" s="239"/>
      <c r="C285" s="228">
        <v>687.41</v>
      </c>
      <c r="D285" s="228">
        <v>0</v>
      </c>
      <c r="E285" s="228">
        <v>0</v>
      </c>
      <c r="F285" s="228">
        <v>0</v>
      </c>
    </row>
    <row r="286" spans="1:6" x14ac:dyDescent="0.2">
      <c r="A286" s="229" t="s">
        <v>170</v>
      </c>
      <c r="B286" s="227">
        <v>55</v>
      </c>
      <c r="C286" s="228">
        <v>0</v>
      </c>
      <c r="D286" s="228">
        <v>0</v>
      </c>
      <c r="E286" s="228">
        <v>0</v>
      </c>
      <c r="F286" s="228">
        <v>0</v>
      </c>
    </row>
    <row r="287" spans="1:6" ht="13.5" customHeight="1" x14ac:dyDescent="0.2">
      <c r="A287" s="232" t="s">
        <v>649</v>
      </c>
      <c r="B287" s="239" t="s">
        <v>255</v>
      </c>
      <c r="C287" s="228">
        <f t="shared" ref="C287:F287" si="30">C288</f>
        <v>100</v>
      </c>
      <c r="D287" s="228">
        <f t="shared" si="30"/>
        <v>100</v>
      </c>
      <c r="E287" s="228">
        <f t="shared" si="30"/>
        <v>100</v>
      </c>
      <c r="F287" s="228">
        <f t="shared" si="30"/>
        <v>100</v>
      </c>
    </row>
    <row r="288" spans="1:6" x14ac:dyDescent="0.2">
      <c r="A288" s="229" t="s">
        <v>170</v>
      </c>
      <c r="B288" s="227">
        <v>55</v>
      </c>
      <c r="C288" s="228">
        <f>C290+C289+C291</f>
        <v>100</v>
      </c>
      <c r="D288" s="228">
        <f>D290+D289+D291</f>
        <v>100</v>
      </c>
      <c r="E288" s="228">
        <f>E290+E289+E291</f>
        <v>100</v>
      </c>
      <c r="F288" s="228">
        <f>F290+F289+F291</f>
        <v>100</v>
      </c>
    </row>
    <row r="289" spans="1:6" ht="25.5" x14ac:dyDescent="0.2">
      <c r="A289" s="233" t="s">
        <v>711</v>
      </c>
      <c r="B289" s="227" t="s">
        <v>712</v>
      </c>
      <c r="C289" s="245">
        <v>0</v>
      </c>
      <c r="D289" s="245">
        <v>0</v>
      </c>
      <c r="E289" s="245">
        <v>0</v>
      </c>
      <c r="F289" s="245">
        <v>0</v>
      </c>
    </row>
    <row r="290" spans="1:6" x14ac:dyDescent="0.2">
      <c r="A290" s="233" t="s">
        <v>294</v>
      </c>
      <c r="B290" s="227" t="s">
        <v>295</v>
      </c>
      <c r="C290" s="242">
        <v>0</v>
      </c>
      <c r="D290" s="242">
        <v>0</v>
      </c>
      <c r="E290" s="242">
        <v>0</v>
      </c>
      <c r="F290" s="242">
        <v>0</v>
      </c>
    </row>
    <row r="291" spans="1:6" ht="25.5" x14ac:dyDescent="0.2">
      <c r="A291" s="233" t="s">
        <v>794</v>
      </c>
      <c r="B291" s="227" t="s">
        <v>795</v>
      </c>
      <c r="C291" s="245">
        <v>100</v>
      </c>
      <c r="D291" s="245">
        <v>100</v>
      </c>
      <c r="E291" s="245">
        <v>100</v>
      </c>
      <c r="F291" s="245">
        <v>100</v>
      </c>
    </row>
    <row r="292" spans="1:6" x14ac:dyDescent="0.2">
      <c r="A292" s="250" t="s">
        <v>869</v>
      </c>
      <c r="B292" s="254" t="s">
        <v>870</v>
      </c>
      <c r="C292" s="245">
        <f t="shared" ref="C292:F293" si="31">C293</f>
        <v>183</v>
      </c>
      <c r="D292" s="245">
        <f t="shared" si="31"/>
        <v>183</v>
      </c>
      <c r="E292" s="245">
        <f t="shared" si="31"/>
        <v>183</v>
      </c>
      <c r="F292" s="245">
        <f t="shared" si="31"/>
        <v>183</v>
      </c>
    </row>
    <row r="293" spans="1:6" x14ac:dyDescent="0.2">
      <c r="A293" s="233" t="s">
        <v>814</v>
      </c>
      <c r="B293" s="227">
        <v>55</v>
      </c>
      <c r="C293" s="245">
        <f t="shared" si="31"/>
        <v>183</v>
      </c>
      <c r="D293" s="245">
        <f t="shared" si="31"/>
        <v>183</v>
      </c>
      <c r="E293" s="245">
        <f t="shared" si="31"/>
        <v>183</v>
      </c>
      <c r="F293" s="245">
        <f t="shared" si="31"/>
        <v>183</v>
      </c>
    </row>
    <row r="294" spans="1:6" ht="25.5" x14ac:dyDescent="0.2">
      <c r="A294" s="233" t="s">
        <v>794</v>
      </c>
      <c r="B294" s="227" t="s">
        <v>795</v>
      </c>
      <c r="C294" s="245">
        <f>C297</f>
        <v>183</v>
      </c>
      <c r="D294" s="245">
        <f>D297</f>
        <v>183</v>
      </c>
      <c r="E294" s="245">
        <f>E297</f>
        <v>183</v>
      </c>
      <c r="F294" s="245">
        <f>F297</f>
        <v>183</v>
      </c>
    </row>
    <row r="295" spans="1:6" x14ac:dyDescent="0.2">
      <c r="A295" s="250" t="s">
        <v>871</v>
      </c>
      <c r="B295" s="227" t="s">
        <v>872</v>
      </c>
      <c r="C295" s="245">
        <f t="shared" ref="C295:F296" si="32">C296</f>
        <v>183</v>
      </c>
      <c r="D295" s="245">
        <f t="shared" si="32"/>
        <v>183</v>
      </c>
      <c r="E295" s="245">
        <f t="shared" si="32"/>
        <v>183</v>
      </c>
      <c r="F295" s="245">
        <f t="shared" si="32"/>
        <v>183</v>
      </c>
    </row>
    <row r="296" spans="1:6" x14ac:dyDescent="0.2">
      <c r="A296" s="233" t="s">
        <v>814</v>
      </c>
      <c r="B296" s="227">
        <v>55</v>
      </c>
      <c r="C296" s="245">
        <f t="shared" si="32"/>
        <v>183</v>
      </c>
      <c r="D296" s="245">
        <f t="shared" si="32"/>
        <v>183</v>
      </c>
      <c r="E296" s="245">
        <f t="shared" si="32"/>
        <v>183</v>
      </c>
      <c r="F296" s="245">
        <f t="shared" si="32"/>
        <v>183</v>
      </c>
    </row>
    <row r="297" spans="1:6" ht="25.5" x14ac:dyDescent="0.2">
      <c r="A297" s="233" t="s">
        <v>794</v>
      </c>
      <c r="B297" s="227" t="s">
        <v>795</v>
      </c>
      <c r="C297" s="245">
        <v>183</v>
      </c>
      <c r="D297" s="245">
        <v>183</v>
      </c>
      <c r="E297" s="245">
        <v>183</v>
      </c>
      <c r="F297" s="245">
        <v>183</v>
      </c>
    </row>
    <row r="298" spans="1:6" ht="18" customHeight="1" x14ac:dyDescent="0.2">
      <c r="A298" s="243" t="s">
        <v>264</v>
      </c>
      <c r="B298" s="227" t="s">
        <v>265</v>
      </c>
      <c r="C298" s="228">
        <f>C326+C309+C312</f>
        <v>57227.159999999996</v>
      </c>
      <c r="D298" s="228">
        <f>D326+D309+D312</f>
        <v>33629.870000000003</v>
      </c>
      <c r="E298" s="228">
        <f>E326+E309+E312</f>
        <v>9251.2100000000009</v>
      </c>
      <c r="F298" s="228">
        <f>F326+F309+F312</f>
        <v>0</v>
      </c>
    </row>
    <row r="299" spans="1:6" ht="12.6" customHeight="1" x14ac:dyDescent="0.2">
      <c r="A299" s="233" t="s">
        <v>793</v>
      </c>
      <c r="B299" s="227" t="s">
        <v>817</v>
      </c>
      <c r="C299" s="228">
        <f>SUM(C300:C302)</f>
        <v>30664.879999999997</v>
      </c>
      <c r="D299" s="228">
        <f>SUM(D300:D302)</f>
        <v>33629.870000000003</v>
      </c>
      <c r="E299" s="228">
        <f>SUM(E300:E302)</f>
        <v>9251.2100000000009</v>
      </c>
      <c r="F299" s="228">
        <f>SUM(F300:F302)</f>
        <v>0</v>
      </c>
    </row>
    <row r="300" spans="1:6" ht="12.6" customHeight="1" x14ac:dyDescent="0.2">
      <c r="A300" s="233" t="s">
        <v>176</v>
      </c>
      <c r="B300" s="227" t="s">
        <v>807</v>
      </c>
      <c r="C300" s="228">
        <v>4213.3999999999996</v>
      </c>
      <c r="D300" s="228">
        <f t="shared" ref="D300:F300" si="33">D314</f>
        <v>4213.41</v>
      </c>
      <c r="E300" s="228">
        <f t="shared" si="33"/>
        <v>1259.0899999999999</v>
      </c>
      <c r="F300" s="228">
        <f t="shared" si="33"/>
        <v>0</v>
      </c>
    </row>
    <row r="301" spans="1:6" ht="12.6" customHeight="1" x14ac:dyDescent="0.2">
      <c r="A301" s="233" t="s">
        <v>177</v>
      </c>
      <c r="B301" s="227" t="s">
        <v>808</v>
      </c>
      <c r="C301" s="228">
        <f t="shared" ref="C301" si="34">C315</f>
        <v>26451.48</v>
      </c>
      <c r="D301" s="228">
        <f t="shared" ref="D301:F301" si="35">D315</f>
        <v>26451.48</v>
      </c>
      <c r="E301" s="228">
        <f t="shared" si="35"/>
        <v>7134.84</v>
      </c>
      <c r="F301" s="228">
        <f t="shared" si="35"/>
        <v>0</v>
      </c>
    </row>
    <row r="302" spans="1:6" ht="12.6" customHeight="1" x14ac:dyDescent="0.2">
      <c r="A302" s="233" t="s">
        <v>178</v>
      </c>
      <c r="B302" s="227" t="s">
        <v>809</v>
      </c>
      <c r="C302" s="228">
        <v>0</v>
      </c>
      <c r="D302" s="228">
        <f t="shared" ref="D302:F302" si="36">D316</f>
        <v>2964.98</v>
      </c>
      <c r="E302" s="228">
        <f t="shared" si="36"/>
        <v>857.28</v>
      </c>
      <c r="F302" s="228">
        <f t="shared" si="36"/>
        <v>0</v>
      </c>
    </row>
    <row r="303" spans="1:6" ht="25.5" x14ac:dyDescent="0.2">
      <c r="A303" s="229" t="s">
        <v>477</v>
      </c>
      <c r="B303" s="227" t="s">
        <v>721</v>
      </c>
      <c r="C303" s="228">
        <f t="shared" ref="C303:C305" si="37">C317+C327</f>
        <v>0</v>
      </c>
      <c r="D303" s="228">
        <f t="shared" ref="D303:F303" si="38">D317+D327</f>
        <v>0</v>
      </c>
      <c r="E303" s="228">
        <f t="shared" si="38"/>
        <v>0</v>
      </c>
      <c r="F303" s="228">
        <f t="shared" si="38"/>
        <v>0</v>
      </c>
    </row>
    <row r="304" spans="1:6" ht="12.6" customHeight="1" x14ac:dyDescent="0.2">
      <c r="A304" s="233" t="s">
        <v>176</v>
      </c>
      <c r="B304" s="227" t="s">
        <v>404</v>
      </c>
      <c r="C304" s="228">
        <f t="shared" si="37"/>
        <v>0</v>
      </c>
      <c r="D304" s="228">
        <f t="shared" ref="D304:F304" si="39">D318+D328</f>
        <v>0</v>
      </c>
      <c r="E304" s="228">
        <f t="shared" si="39"/>
        <v>0</v>
      </c>
      <c r="F304" s="228">
        <f t="shared" si="39"/>
        <v>0</v>
      </c>
    </row>
    <row r="305" spans="1:7" ht="12.6" customHeight="1" x14ac:dyDescent="0.2">
      <c r="A305" s="233" t="s">
        <v>177</v>
      </c>
      <c r="B305" s="227" t="s">
        <v>405</v>
      </c>
      <c r="C305" s="228">
        <f t="shared" si="37"/>
        <v>0</v>
      </c>
      <c r="D305" s="228">
        <f t="shared" ref="D305:F305" si="40">D319+D329</f>
        <v>0</v>
      </c>
      <c r="E305" s="228">
        <f t="shared" si="40"/>
        <v>0</v>
      </c>
      <c r="F305" s="228">
        <f t="shared" si="40"/>
        <v>0</v>
      </c>
    </row>
    <row r="306" spans="1:7" ht="13.9" customHeight="1" x14ac:dyDescent="0.2">
      <c r="A306" s="233" t="s">
        <v>178</v>
      </c>
      <c r="B306" s="227" t="s">
        <v>406</v>
      </c>
      <c r="C306" s="228">
        <v>0</v>
      </c>
      <c r="D306" s="228">
        <v>0</v>
      </c>
      <c r="E306" s="228">
        <v>0</v>
      </c>
      <c r="F306" s="228">
        <v>0</v>
      </c>
    </row>
    <row r="307" spans="1:7" ht="42" customHeight="1" x14ac:dyDescent="0.2">
      <c r="A307" s="233" t="s">
        <v>756</v>
      </c>
      <c r="B307" s="227">
        <v>60</v>
      </c>
      <c r="C307" s="228">
        <f>C321+C331</f>
        <v>12006.210000000001</v>
      </c>
      <c r="D307" s="228">
        <f>D321+D331</f>
        <v>0</v>
      </c>
      <c r="E307" s="228">
        <f>E321+E331</f>
        <v>0</v>
      </c>
      <c r="F307" s="228">
        <f>F321+F331</f>
        <v>0</v>
      </c>
    </row>
    <row r="308" spans="1:7" x14ac:dyDescent="0.2">
      <c r="A308" s="229" t="s">
        <v>172</v>
      </c>
      <c r="B308" s="227">
        <v>70</v>
      </c>
      <c r="C308" s="228">
        <f>C336+C310+C325</f>
        <v>14556.07</v>
      </c>
      <c r="D308" s="228">
        <f>D336+D310+D325</f>
        <v>0</v>
      </c>
      <c r="E308" s="228">
        <f>E336+E310+E325</f>
        <v>0</v>
      </c>
      <c r="F308" s="228">
        <f>F336+F310+F325</f>
        <v>0</v>
      </c>
    </row>
    <row r="309" spans="1:7" s="10" customFormat="1" ht="18" customHeight="1" x14ac:dyDescent="0.2">
      <c r="A309" s="222" t="s">
        <v>358</v>
      </c>
      <c r="B309" s="261" t="s">
        <v>360</v>
      </c>
      <c r="C309" s="234">
        <f t="shared" ref="C309:F310" si="41">C310</f>
        <v>2356.25</v>
      </c>
      <c r="D309" s="234">
        <f t="shared" si="41"/>
        <v>0</v>
      </c>
      <c r="E309" s="234">
        <f t="shared" si="41"/>
        <v>0</v>
      </c>
      <c r="F309" s="234">
        <f t="shared" si="41"/>
        <v>0</v>
      </c>
      <c r="G309" s="225"/>
    </row>
    <row r="310" spans="1:7" x14ac:dyDescent="0.2">
      <c r="A310" s="229" t="s">
        <v>195</v>
      </c>
      <c r="B310" s="227">
        <v>70</v>
      </c>
      <c r="C310" s="234">
        <f t="shared" si="41"/>
        <v>2356.25</v>
      </c>
      <c r="D310" s="234">
        <f t="shared" si="41"/>
        <v>0</v>
      </c>
      <c r="E310" s="234">
        <f t="shared" si="41"/>
        <v>0</v>
      </c>
      <c r="F310" s="234">
        <f t="shared" si="41"/>
        <v>0</v>
      </c>
    </row>
    <row r="311" spans="1:7" x14ac:dyDescent="0.2">
      <c r="A311" s="246"/>
      <c r="B311" s="227"/>
      <c r="C311" s="242">
        <v>2356.25</v>
      </c>
      <c r="D311" s="242">
        <v>0</v>
      </c>
      <c r="E311" s="242">
        <v>0</v>
      </c>
      <c r="F311" s="242">
        <v>0</v>
      </c>
    </row>
    <row r="312" spans="1:7" s="19" customFormat="1" ht="19.5" customHeight="1" x14ac:dyDescent="0.2">
      <c r="A312" s="232" t="s">
        <v>662</v>
      </c>
      <c r="B312" s="261" t="s">
        <v>663</v>
      </c>
      <c r="C312" s="262">
        <f>C317+C321+C325+C313</f>
        <v>42897.09</v>
      </c>
      <c r="D312" s="262">
        <f>D317+D321+D325+D313</f>
        <v>33629.870000000003</v>
      </c>
      <c r="E312" s="262">
        <f>E317+E321+E325+E313</f>
        <v>9251.2100000000009</v>
      </c>
      <c r="F312" s="262">
        <f>F317+F321+F325+F313</f>
        <v>0</v>
      </c>
      <c r="G312" s="241"/>
    </row>
    <row r="313" spans="1:7" s="19" customFormat="1" ht="12.6" customHeight="1" x14ac:dyDescent="0.2">
      <c r="A313" s="233" t="s">
        <v>793</v>
      </c>
      <c r="B313" s="227" t="s">
        <v>817</v>
      </c>
      <c r="C313" s="262">
        <f>SUM(C314:C316)</f>
        <v>30664.879999999997</v>
      </c>
      <c r="D313" s="262">
        <f>SUM(D314:D316)</f>
        <v>33629.870000000003</v>
      </c>
      <c r="E313" s="262">
        <f>SUM(E314:E316)</f>
        <v>9251.2100000000009</v>
      </c>
      <c r="F313" s="262">
        <f>SUM(F314:F316)</f>
        <v>0</v>
      </c>
      <c r="G313" s="241"/>
    </row>
    <row r="314" spans="1:7" s="19" customFormat="1" ht="12.6" customHeight="1" x14ac:dyDescent="0.2">
      <c r="A314" s="233" t="s">
        <v>176</v>
      </c>
      <c r="B314" s="227" t="s">
        <v>807</v>
      </c>
      <c r="C314" s="262">
        <v>4213.3999999999996</v>
      </c>
      <c r="D314" s="262">
        <v>4213.41</v>
      </c>
      <c r="E314" s="262">
        <v>1259.0899999999999</v>
      </c>
      <c r="F314" s="262">
        <v>0</v>
      </c>
      <c r="G314" s="241"/>
    </row>
    <row r="315" spans="1:7" s="19" customFormat="1" ht="12.6" customHeight="1" x14ac:dyDescent="0.2">
      <c r="A315" s="233" t="s">
        <v>177</v>
      </c>
      <c r="B315" s="227" t="s">
        <v>808</v>
      </c>
      <c r="C315" s="262">
        <v>26451.48</v>
      </c>
      <c r="D315" s="262">
        <v>26451.48</v>
      </c>
      <c r="E315" s="262">
        <v>7134.84</v>
      </c>
      <c r="F315" s="262">
        <v>0</v>
      </c>
      <c r="G315" s="241"/>
    </row>
    <row r="316" spans="1:7" s="19" customFormat="1" ht="12.6" customHeight="1" x14ac:dyDescent="0.2">
      <c r="A316" s="233" t="s">
        <v>178</v>
      </c>
      <c r="B316" s="227" t="s">
        <v>809</v>
      </c>
      <c r="C316" s="262">
        <v>0</v>
      </c>
      <c r="D316" s="262">
        <v>2964.98</v>
      </c>
      <c r="E316" s="262">
        <v>857.28</v>
      </c>
      <c r="F316" s="262">
        <v>0</v>
      </c>
      <c r="G316" s="241"/>
    </row>
    <row r="317" spans="1:7" ht="29.45" customHeight="1" x14ac:dyDescent="0.2">
      <c r="A317" s="229" t="s">
        <v>477</v>
      </c>
      <c r="B317" s="227" t="s">
        <v>721</v>
      </c>
      <c r="C317" s="228">
        <f>SUM(C318:C320)</f>
        <v>0</v>
      </c>
      <c r="D317" s="228">
        <f>SUM(D318:D320)</f>
        <v>0</v>
      </c>
      <c r="E317" s="228">
        <f>SUM(E318:E320)</f>
        <v>0</v>
      </c>
      <c r="F317" s="228">
        <f>SUM(F318:F320)</f>
        <v>0</v>
      </c>
    </row>
    <row r="318" spans="1:7" ht="13.15" customHeight="1" x14ac:dyDescent="0.2">
      <c r="A318" s="233" t="s">
        <v>176</v>
      </c>
      <c r="B318" s="227" t="s">
        <v>404</v>
      </c>
      <c r="C318" s="242">
        <v>0</v>
      </c>
      <c r="D318" s="242">
        <v>0</v>
      </c>
      <c r="E318" s="242">
        <v>0</v>
      </c>
      <c r="F318" s="242">
        <v>0</v>
      </c>
    </row>
    <row r="319" spans="1:7" ht="13.15" customHeight="1" x14ac:dyDescent="0.2">
      <c r="A319" s="233" t="s">
        <v>177</v>
      </c>
      <c r="B319" s="227" t="s">
        <v>405</v>
      </c>
      <c r="C319" s="242">
        <v>0</v>
      </c>
      <c r="D319" s="242">
        <v>0</v>
      </c>
      <c r="E319" s="242">
        <v>0</v>
      </c>
      <c r="F319" s="242">
        <v>0</v>
      </c>
    </row>
    <row r="320" spans="1:7" ht="13.15" customHeight="1" x14ac:dyDescent="0.2">
      <c r="A320" s="233" t="s">
        <v>178</v>
      </c>
      <c r="B320" s="227" t="s">
        <v>406</v>
      </c>
      <c r="C320" s="242">
        <v>0</v>
      </c>
      <c r="D320" s="242">
        <v>0</v>
      </c>
      <c r="E320" s="242">
        <v>0</v>
      </c>
      <c r="F320" s="242">
        <v>0</v>
      </c>
    </row>
    <row r="321" spans="1:7" ht="35.450000000000003" customHeight="1" x14ac:dyDescent="0.2">
      <c r="A321" s="233" t="s">
        <v>756</v>
      </c>
      <c r="B321" s="227">
        <v>60</v>
      </c>
      <c r="C321" s="263">
        <f>SUM(C322:C324)</f>
        <v>12006.210000000001</v>
      </c>
      <c r="D321" s="263">
        <f>SUM(D322:D324)</f>
        <v>0</v>
      </c>
      <c r="E321" s="263">
        <f>SUM(E322:E324)</f>
        <v>0</v>
      </c>
      <c r="F321" s="263">
        <f>SUM(F322:F324)</f>
        <v>0</v>
      </c>
    </row>
    <row r="322" spans="1:7" ht="13.15" customHeight="1" x14ac:dyDescent="0.2">
      <c r="A322" s="233" t="s">
        <v>751</v>
      </c>
      <c r="B322" s="227" t="s">
        <v>752</v>
      </c>
      <c r="C322" s="242">
        <v>10082.08</v>
      </c>
      <c r="D322" s="242">
        <v>0</v>
      </c>
      <c r="E322" s="242">
        <v>0</v>
      </c>
      <c r="F322" s="242">
        <v>0</v>
      </c>
    </row>
    <row r="323" spans="1:7" ht="13.15" customHeight="1" x14ac:dyDescent="0.2">
      <c r="A323" s="233" t="s">
        <v>757</v>
      </c>
      <c r="B323" s="227" t="s">
        <v>753</v>
      </c>
      <c r="C323" s="242">
        <v>0.95</v>
      </c>
      <c r="D323" s="242">
        <v>0</v>
      </c>
      <c r="E323" s="242">
        <v>0</v>
      </c>
      <c r="F323" s="242">
        <v>0</v>
      </c>
    </row>
    <row r="324" spans="1:7" ht="13.15" customHeight="1" x14ac:dyDescent="0.2">
      <c r="A324" s="233" t="s">
        <v>754</v>
      </c>
      <c r="B324" s="227" t="s">
        <v>755</v>
      </c>
      <c r="C324" s="242">
        <v>1923.18</v>
      </c>
      <c r="D324" s="242">
        <v>0</v>
      </c>
      <c r="E324" s="242">
        <v>0</v>
      </c>
      <c r="F324" s="242">
        <v>0</v>
      </c>
    </row>
    <row r="325" spans="1:7" ht="13.15" customHeight="1" x14ac:dyDescent="0.2">
      <c r="A325" s="233"/>
      <c r="B325" s="227">
        <v>70</v>
      </c>
      <c r="C325" s="242">
        <v>226</v>
      </c>
      <c r="D325" s="242">
        <v>0</v>
      </c>
      <c r="E325" s="242">
        <v>0</v>
      </c>
      <c r="F325" s="242">
        <v>0</v>
      </c>
    </row>
    <row r="326" spans="1:7" s="19" customFormat="1" ht="19.5" customHeight="1" x14ac:dyDescent="0.2">
      <c r="A326" s="232" t="s">
        <v>661</v>
      </c>
      <c r="B326" s="261" t="s">
        <v>267</v>
      </c>
      <c r="C326" s="262">
        <f>C336+C327+C331</f>
        <v>11973.82</v>
      </c>
      <c r="D326" s="262">
        <f>D336+D327+D331</f>
        <v>0</v>
      </c>
      <c r="E326" s="262">
        <f>E336+E327+E331</f>
        <v>0</v>
      </c>
      <c r="F326" s="262">
        <f>F336+F327+F331</f>
        <v>0</v>
      </c>
      <c r="G326" s="241"/>
    </row>
    <row r="327" spans="1:7" ht="25.5" x14ac:dyDescent="0.2">
      <c r="A327" s="229" t="s">
        <v>477</v>
      </c>
      <c r="B327" s="227" t="s">
        <v>721</v>
      </c>
      <c r="C327" s="228">
        <f>SUM(C328:C330)</f>
        <v>0</v>
      </c>
      <c r="D327" s="228">
        <f>SUM(D328:D330)</f>
        <v>0</v>
      </c>
      <c r="E327" s="228">
        <f>SUM(E328:E330)</f>
        <v>0</v>
      </c>
      <c r="F327" s="228">
        <f>SUM(F328:F330)</f>
        <v>0</v>
      </c>
    </row>
    <row r="328" spans="1:7" ht="13.15" customHeight="1" x14ac:dyDescent="0.2">
      <c r="A328" s="233" t="s">
        <v>176</v>
      </c>
      <c r="B328" s="227" t="s">
        <v>404</v>
      </c>
      <c r="C328" s="242">
        <v>0</v>
      </c>
      <c r="D328" s="242">
        <v>0</v>
      </c>
      <c r="E328" s="242">
        <v>0</v>
      </c>
      <c r="F328" s="242">
        <v>0</v>
      </c>
    </row>
    <row r="329" spans="1:7" ht="13.15" customHeight="1" x14ac:dyDescent="0.2">
      <c r="A329" s="233" t="s">
        <v>177</v>
      </c>
      <c r="B329" s="227" t="s">
        <v>405</v>
      </c>
      <c r="C329" s="242">
        <v>0</v>
      </c>
      <c r="D329" s="242">
        <v>0</v>
      </c>
      <c r="E329" s="242">
        <v>0</v>
      </c>
      <c r="F329" s="242">
        <v>0</v>
      </c>
    </row>
    <row r="330" spans="1:7" ht="13.15" customHeight="1" x14ac:dyDescent="0.2">
      <c r="A330" s="233" t="s">
        <v>178</v>
      </c>
      <c r="B330" s="227" t="s">
        <v>406</v>
      </c>
      <c r="C330" s="242">
        <v>0</v>
      </c>
      <c r="D330" s="242">
        <v>0</v>
      </c>
      <c r="E330" s="242">
        <v>0</v>
      </c>
      <c r="F330" s="242">
        <v>0</v>
      </c>
    </row>
    <row r="331" spans="1:7" ht="23.25" customHeight="1" x14ac:dyDescent="0.2">
      <c r="A331" s="233" t="s">
        <v>756</v>
      </c>
      <c r="B331" s="227">
        <v>60</v>
      </c>
      <c r="C331" s="245">
        <f>SUM(C332:C335)</f>
        <v>0</v>
      </c>
      <c r="D331" s="245">
        <f>SUM(D332:D335)</f>
        <v>0</v>
      </c>
      <c r="E331" s="245">
        <f>SUM(E332:E335)</f>
        <v>0</v>
      </c>
      <c r="F331" s="245">
        <f>SUM(F332:F335)</f>
        <v>0</v>
      </c>
    </row>
    <row r="332" spans="1:7" ht="13.5" customHeight="1" x14ac:dyDescent="0.2">
      <c r="A332" s="233" t="s">
        <v>751</v>
      </c>
      <c r="B332" s="227" t="s">
        <v>752</v>
      </c>
      <c r="C332" s="242">
        <v>0</v>
      </c>
      <c r="D332" s="242">
        <v>0</v>
      </c>
      <c r="E332" s="242">
        <v>0</v>
      </c>
      <c r="F332" s="242">
        <v>0</v>
      </c>
    </row>
    <row r="333" spans="1:7" ht="13.15" customHeight="1" x14ac:dyDescent="0.2">
      <c r="A333" s="233" t="s">
        <v>757</v>
      </c>
      <c r="B333" s="227" t="s">
        <v>753</v>
      </c>
      <c r="C333" s="242">
        <v>0</v>
      </c>
      <c r="D333" s="242">
        <v>0</v>
      </c>
      <c r="E333" s="242">
        <v>0</v>
      </c>
      <c r="F333" s="242">
        <v>0</v>
      </c>
    </row>
    <row r="334" spans="1:7" ht="13.15" customHeight="1" x14ac:dyDescent="0.2">
      <c r="A334" s="233" t="s">
        <v>754</v>
      </c>
      <c r="B334" s="227" t="s">
        <v>755</v>
      </c>
      <c r="C334" s="242">
        <v>0</v>
      </c>
      <c r="D334" s="242">
        <v>0</v>
      </c>
      <c r="E334" s="242">
        <v>0</v>
      </c>
      <c r="F334" s="242">
        <v>0</v>
      </c>
    </row>
    <row r="335" spans="1:7" ht="13.15" customHeight="1" x14ac:dyDescent="0.2">
      <c r="A335" s="233" t="s">
        <v>859</v>
      </c>
      <c r="B335" s="227" t="s">
        <v>876</v>
      </c>
      <c r="C335" s="242">
        <v>0</v>
      </c>
      <c r="D335" s="242">
        <v>0</v>
      </c>
      <c r="E335" s="242">
        <v>0</v>
      </c>
      <c r="F335" s="242">
        <v>0</v>
      </c>
    </row>
    <row r="336" spans="1:7" ht="13.15" customHeight="1" x14ac:dyDescent="0.2">
      <c r="A336" s="229" t="s">
        <v>172</v>
      </c>
      <c r="B336" s="227">
        <v>70</v>
      </c>
      <c r="C336" s="228">
        <f>SUM(C337:C337)</f>
        <v>11973.82</v>
      </c>
      <c r="D336" s="228">
        <f>SUM(D337:D337)</f>
        <v>0</v>
      </c>
      <c r="E336" s="228">
        <f>SUM(E337:E337)</f>
        <v>0</v>
      </c>
      <c r="F336" s="228">
        <f>SUM(F337:F337)</f>
        <v>0</v>
      </c>
    </row>
    <row r="337" spans="1:8" hidden="1" x14ac:dyDescent="0.2">
      <c r="A337" s="235"/>
      <c r="B337" s="227"/>
      <c r="C337" s="237">
        <v>11973.82</v>
      </c>
      <c r="D337" s="237">
        <v>0</v>
      </c>
      <c r="E337" s="237">
        <v>0</v>
      </c>
      <c r="F337" s="237">
        <v>0</v>
      </c>
      <c r="H337" s="120"/>
    </row>
    <row r="338" spans="1:8" ht="19.5" customHeight="1" x14ac:dyDescent="0.2">
      <c r="A338" s="243" t="s">
        <v>268</v>
      </c>
      <c r="B338" s="227" t="s">
        <v>269</v>
      </c>
      <c r="C338" s="228">
        <f t="shared" ref="C338:C339" si="42">C340+C350</f>
        <v>0</v>
      </c>
      <c r="D338" s="228">
        <f t="shared" ref="D338:F338" si="43">D340+D350</f>
        <v>0</v>
      </c>
      <c r="E338" s="228">
        <f t="shared" si="43"/>
        <v>0</v>
      </c>
      <c r="F338" s="228">
        <f t="shared" si="43"/>
        <v>0</v>
      </c>
    </row>
    <row r="339" spans="1:8" ht="25.5" x14ac:dyDescent="0.2">
      <c r="A339" s="230" t="s">
        <v>171</v>
      </c>
      <c r="B339" s="231">
        <v>58</v>
      </c>
      <c r="C339" s="228">
        <f t="shared" si="42"/>
        <v>0</v>
      </c>
      <c r="D339" s="228">
        <f t="shared" ref="D339:F339" si="44">D341+D351</f>
        <v>0</v>
      </c>
      <c r="E339" s="228">
        <f t="shared" si="44"/>
        <v>0</v>
      </c>
      <c r="F339" s="228">
        <f t="shared" si="44"/>
        <v>0</v>
      </c>
    </row>
    <row r="340" spans="1:8" x14ac:dyDescent="0.2">
      <c r="A340" s="243" t="s">
        <v>481</v>
      </c>
      <c r="B340" s="264" t="s">
        <v>482</v>
      </c>
      <c r="C340" s="265">
        <f>C341+C345</f>
        <v>0</v>
      </c>
      <c r="D340" s="265">
        <f>D341+D345</f>
        <v>0</v>
      </c>
      <c r="E340" s="265">
        <f>E341+E345</f>
        <v>0</v>
      </c>
      <c r="F340" s="265">
        <f>F341+F345</f>
        <v>0</v>
      </c>
    </row>
    <row r="341" spans="1:8" ht="25.5" x14ac:dyDescent="0.2">
      <c r="A341" s="230" t="s">
        <v>478</v>
      </c>
      <c r="B341" s="231">
        <v>58</v>
      </c>
      <c r="C341" s="234">
        <f>SUM(C342:C344)</f>
        <v>0</v>
      </c>
      <c r="D341" s="234">
        <f>SUM(D342:D344)</f>
        <v>0</v>
      </c>
      <c r="E341" s="234">
        <f>SUM(E342:E344)</f>
        <v>0</v>
      </c>
      <c r="F341" s="234">
        <f>SUM(F342:F344)</f>
        <v>0</v>
      </c>
    </row>
    <row r="342" spans="1:8" x14ac:dyDescent="0.2">
      <c r="A342" s="248" t="s">
        <v>176</v>
      </c>
      <c r="B342" s="257" t="s">
        <v>474</v>
      </c>
      <c r="C342" s="234">
        <v>0</v>
      </c>
      <c r="D342" s="234">
        <v>0</v>
      </c>
      <c r="E342" s="234">
        <v>0</v>
      </c>
      <c r="F342" s="234">
        <v>0</v>
      </c>
    </row>
    <row r="343" spans="1:8" x14ac:dyDescent="0.2">
      <c r="A343" s="248" t="s">
        <v>177</v>
      </c>
      <c r="B343" s="257" t="s">
        <v>475</v>
      </c>
      <c r="C343" s="234">
        <v>0</v>
      </c>
      <c r="D343" s="234">
        <v>0</v>
      </c>
      <c r="E343" s="234">
        <v>0</v>
      </c>
      <c r="F343" s="234">
        <v>0</v>
      </c>
    </row>
    <row r="344" spans="1:8" x14ac:dyDescent="0.2">
      <c r="A344" s="248" t="s">
        <v>178</v>
      </c>
      <c r="B344" s="257" t="s">
        <v>476</v>
      </c>
      <c r="C344" s="234">
        <v>0</v>
      </c>
      <c r="D344" s="234">
        <v>0</v>
      </c>
      <c r="E344" s="234">
        <v>0</v>
      </c>
      <c r="F344" s="234">
        <v>0</v>
      </c>
    </row>
    <row r="345" spans="1:8" ht="38.25" x14ac:dyDescent="0.2">
      <c r="A345" s="230" t="s">
        <v>361</v>
      </c>
      <c r="B345" s="231">
        <v>58</v>
      </c>
      <c r="C345" s="234">
        <f>C346</f>
        <v>0</v>
      </c>
      <c r="D345" s="234">
        <f>D346</f>
        <v>0</v>
      </c>
      <c r="E345" s="234">
        <f>E346</f>
        <v>0</v>
      </c>
      <c r="F345" s="234">
        <f>F346</f>
        <v>0</v>
      </c>
    </row>
    <row r="346" spans="1:8" x14ac:dyDescent="0.2">
      <c r="A346" s="230" t="s">
        <v>365</v>
      </c>
      <c r="B346" s="231" t="s">
        <v>366</v>
      </c>
      <c r="C346" s="234">
        <f>SUM( C347:C349)</f>
        <v>0</v>
      </c>
      <c r="D346" s="234">
        <f>SUM( D347:D349)</f>
        <v>0</v>
      </c>
      <c r="E346" s="234">
        <f>SUM( E347:E349)</f>
        <v>0</v>
      </c>
      <c r="F346" s="234">
        <f>SUM( F347:F349)</f>
        <v>0</v>
      </c>
    </row>
    <row r="347" spans="1:8" x14ac:dyDescent="0.2">
      <c r="A347" s="248" t="s">
        <v>176</v>
      </c>
      <c r="B347" s="257" t="s">
        <v>362</v>
      </c>
      <c r="C347" s="234">
        <v>0</v>
      </c>
      <c r="D347" s="234">
        <v>0</v>
      </c>
      <c r="E347" s="234">
        <v>0</v>
      </c>
      <c r="F347" s="234">
        <v>0</v>
      </c>
    </row>
    <row r="348" spans="1:8" x14ac:dyDescent="0.2">
      <c r="A348" s="248" t="s">
        <v>177</v>
      </c>
      <c r="B348" s="257" t="s">
        <v>363</v>
      </c>
      <c r="C348" s="234">
        <v>0</v>
      </c>
      <c r="D348" s="234">
        <v>0</v>
      </c>
      <c r="E348" s="234">
        <v>0</v>
      </c>
      <c r="F348" s="234">
        <v>0</v>
      </c>
    </row>
    <row r="349" spans="1:8" x14ac:dyDescent="0.2">
      <c r="A349" s="248" t="s">
        <v>178</v>
      </c>
      <c r="B349" s="257" t="s">
        <v>364</v>
      </c>
      <c r="C349" s="234">
        <v>0</v>
      </c>
      <c r="D349" s="234">
        <v>0</v>
      </c>
      <c r="E349" s="234">
        <v>0</v>
      </c>
      <c r="F349" s="234">
        <v>0</v>
      </c>
    </row>
    <row r="350" spans="1:8" x14ac:dyDescent="0.2">
      <c r="A350" s="243" t="s">
        <v>483</v>
      </c>
      <c r="B350" s="266" t="s">
        <v>270</v>
      </c>
      <c r="C350" s="234">
        <f>C351</f>
        <v>0</v>
      </c>
      <c r="D350" s="234">
        <f>D351</f>
        <v>0</v>
      </c>
      <c r="E350" s="234">
        <f>E351</f>
        <v>0</v>
      </c>
      <c r="F350" s="234">
        <f>F351</f>
        <v>0</v>
      </c>
    </row>
    <row r="351" spans="1:8" ht="25.5" x14ac:dyDescent="0.2">
      <c r="A351" s="230" t="s">
        <v>477</v>
      </c>
      <c r="B351" s="231">
        <v>58</v>
      </c>
      <c r="C351" s="234">
        <f>SUM(C352:C354)</f>
        <v>0</v>
      </c>
      <c r="D351" s="234">
        <f>SUM(D352:D354)</f>
        <v>0</v>
      </c>
      <c r="E351" s="234">
        <f>SUM(E352:E354)</f>
        <v>0</v>
      </c>
      <c r="F351" s="234">
        <f>SUM(F352:F354)</f>
        <v>0</v>
      </c>
    </row>
    <row r="352" spans="1:8" x14ac:dyDescent="0.2">
      <c r="A352" s="248" t="s">
        <v>176</v>
      </c>
      <c r="B352" s="257" t="s">
        <v>404</v>
      </c>
      <c r="C352" s="234">
        <v>0</v>
      </c>
      <c r="D352" s="234">
        <v>0</v>
      </c>
      <c r="E352" s="234">
        <v>0</v>
      </c>
      <c r="F352" s="234">
        <v>0</v>
      </c>
    </row>
    <row r="353" spans="1:8" x14ac:dyDescent="0.2">
      <c r="A353" s="248" t="s">
        <v>177</v>
      </c>
      <c r="B353" s="257" t="s">
        <v>405</v>
      </c>
      <c r="C353" s="234">
        <v>0</v>
      </c>
      <c r="D353" s="234">
        <v>0</v>
      </c>
      <c r="E353" s="234">
        <v>0</v>
      </c>
      <c r="F353" s="234">
        <v>0</v>
      </c>
    </row>
    <row r="354" spans="1:8" x14ac:dyDescent="0.2">
      <c r="A354" s="248" t="s">
        <v>178</v>
      </c>
      <c r="B354" s="257" t="s">
        <v>406</v>
      </c>
      <c r="C354" s="234">
        <v>0</v>
      </c>
      <c r="D354" s="234">
        <v>0</v>
      </c>
      <c r="E354" s="234">
        <v>0</v>
      </c>
      <c r="F354" s="234">
        <v>0</v>
      </c>
    </row>
    <row r="355" spans="1:8" ht="25.5" x14ac:dyDescent="0.2">
      <c r="A355" s="226" t="s">
        <v>276</v>
      </c>
      <c r="B355" s="239"/>
      <c r="C355" s="234">
        <f>C7</f>
        <v>275602.65000000002</v>
      </c>
      <c r="D355" s="234">
        <f>D7</f>
        <v>101976.48999999999</v>
      </c>
      <c r="E355" s="234">
        <f>E7</f>
        <v>27963.96</v>
      </c>
      <c r="F355" s="234">
        <f>F7</f>
        <v>4101.6399999999994</v>
      </c>
    </row>
    <row r="356" spans="1:8" ht="27" customHeight="1" x14ac:dyDescent="0.2">
      <c r="A356" s="226" t="s">
        <v>296</v>
      </c>
      <c r="B356" s="239"/>
      <c r="C356" s="234">
        <f>'venituri 2026 SD'!C75</f>
        <v>266633.96999999997</v>
      </c>
      <c r="D356" s="234">
        <f>'venituri 2026 SD'!D75</f>
        <v>101976.49</v>
      </c>
      <c r="E356" s="234">
        <f>'venituri 2026 SD'!E75</f>
        <v>27963.96</v>
      </c>
      <c r="F356" s="234">
        <f>'venituri 2026 SD'!F75</f>
        <v>4101.6400000000003</v>
      </c>
    </row>
    <row r="357" spans="1:8" ht="24.6" customHeight="1" x14ac:dyDescent="0.2">
      <c r="A357" s="226" t="s">
        <v>333</v>
      </c>
      <c r="B357" s="239"/>
      <c r="C357" s="234">
        <f>C355-C356</f>
        <v>8968.6800000000512</v>
      </c>
      <c r="D357" s="234">
        <f>D355-D356</f>
        <v>0</v>
      </c>
      <c r="E357" s="234">
        <f>E355-E356</f>
        <v>0</v>
      </c>
      <c r="F357" s="234">
        <f>F355-F356</f>
        <v>0</v>
      </c>
    </row>
    <row r="358" spans="1:8" ht="11.45" customHeight="1" x14ac:dyDescent="0.2">
      <c r="A358" s="267"/>
      <c r="B358" s="214"/>
      <c r="C358" s="215"/>
      <c r="D358" s="215"/>
      <c r="E358" s="215"/>
    </row>
    <row r="359" spans="1:8" ht="11.25" customHeight="1" x14ac:dyDescent="0.2">
      <c r="A359" s="217" t="s">
        <v>163</v>
      </c>
      <c r="B359" s="218" t="s">
        <v>164</v>
      </c>
      <c r="C359" s="268"/>
      <c r="D359" s="268"/>
      <c r="E359" s="215"/>
      <c r="F359" s="269"/>
      <c r="G359" s="269"/>
    </row>
    <row r="360" spans="1:8" ht="11.25" customHeight="1" x14ac:dyDescent="0.2">
      <c r="A360" s="217" t="s">
        <v>401</v>
      </c>
      <c r="B360" s="218" t="s">
        <v>834</v>
      </c>
      <c r="C360" s="268"/>
      <c r="D360" s="268"/>
      <c r="E360" s="215"/>
      <c r="F360" s="269"/>
      <c r="G360" s="269"/>
    </row>
    <row r="361" spans="1:8" ht="11.25" customHeight="1" x14ac:dyDescent="0.2">
      <c r="A361" s="217" t="s">
        <v>339</v>
      </c>
      <c r="B361" s="218"/>
      <c r="C361" s="215"/>
      <c r="D361" s="215"/>
      <c r="E361" s="215"/>
      <c r="F361" s="269"/>
      <c r="G361" s="269"/>
    </row>
    <row r="362" spans="1:8" x14ac:dyDescent="0.2">
      <c r="A362" s="217"/>
      <c r="B362" s="268" t="s">
        <v>833</v>
      </c>
      <c r="C362" s="218"/>
      <c r="D362" s="215"/>
      <c r="E362" s="215"/>
    </row>
    <row r="363" spans="1:8" x14ac:dyDescent="0.2">
      <c r="A363" s="217"/>
      <c r="B363" s="268" t="s">
        <v>830</v>
      </c>
      <c r="C363" s="218"/>
      <c r="D363" s="215"/>
      <c r="E363" s="215"/>
    </row>
    <row r="364" spans="1:8" x14ac:dyDescent="0.2">
      <c r="A364" s="217"/>
      <c r="B364" s="268" t="s">
        <v>831</v>
      </c>
      <c r="C364" s="218"/>
      <c r="D364" s="215"/>
      <c r="E364" s="215"/>
    </row>
    <row r="365" spans="1:8" hidden="1" x14ac:dyDescent="0.2">
      <c r="A365" s="217"/>
      <c r="B365" s="218"/>
      <c r="C365" s="215"/>
      <c r="D365" s="215"/>
      <c r="E365" s="215"/>
    </row>
    <row r="366" spans="1:8" hidden="1" x14ac:dyDescent="0.2">
      <c r="A366" s="217"/>
      <c r="B366" s="218"/>
      <c r="C366" s="215"/>
      <c r="D366" s="215"/>
      <c r="E366" s="215"/>
    </row>
    <row r="367" spans="1:8" hidden="1" x14ac:dyDescent="0.2">
      <c r="A367" s="217"/>
      <c r="B367" s="218"/>
      <c r="C367" s="270">
        <v>8968.68</v>
      </c>
      <c r="D367" s="215" t="s">
        <v>905</v>
      </c>
      <c r="E367" s="215"/>
      <c r="G367" s="277">
        <v>9465.48</v>
      </c>
      <c r="H367" s="111" t="s">
        <v>914</v>
      </c>
    </row>
    <row r="368" spans="1:8" hidden="1" x14ac:dyDescent="0.2">
      <c r="A368" s="271" t="s">
        <v>913</v>
      </c>
      <c r="B368" s="218"/>
      <c r="C368" s="270">
        <v>8480.61</v>
      </c>
      <c r="D368" s="215"/>
      <c r="E368" s="272"/>
      <c r="F368" s="218"/>
      <c r="G368" s="218">
        <v>496.8</v>
      </c>
      <c r="H368" s="111" t="s">
        <v>915</v>
      </c>
    </row>
    <row r="369" spans="1:13" hidden="1" x14ac:dyDescent="0.2">
      <c r="A369" s="217"/>
      <c r="B369" s="218"/>
      <c r="C369" s="215"/>
      <c r="D369" s="215"/>
      <c r="E369" s="215"/>
      <c r="G369" s="277">
        <v>8968.68</v>
      </c>
      <c r="H369" s="111" t="s">
        <v>916</v>
      </c>
      <c r="M369" s="111" t="s">
        <v>763</v>
      </c>
    </row>
    <row r="370" spans="1:13" hidden="1" x14ac:dyDescent="0.2">
      <c r="A370" s="217"/>
      <c r="B370" s="218" t="s">
        <v>909</v>
      </c>
      <c r="C370" s="215"/>
      <c r="D370" s="215"/>
      <c r="E370" s="215"/>
    </row>
    <row r="371" spans="1:13" hidden="1" x14ac:dyDescent="0.2">
      <c r="A371" s="217"/>
      <c r="B371" s="218" t="s">
        <v>910</v>
      </c>
      <c r="C371" s="270">
        <v>80880</v>
      </c>
      <c r="D371" s="215"/>
      <c r="E371" s="215"/>
    </row>
    <row r="372" spans="1:13" hidden="1" x14ac:dyDescent="0.2">
      <c r="A372" s="217"/>
      <c r="B372" s="218" t="s">
        <v>911</v>
      </c>
      <c r="C372" s="273">
        <v>83896.75</v>
      </c>
      <c r="D372" s="215"/>
      <c r="E372" s="215"/>
    </row>
    <row r="373" spans="1:13" hidden="1" x14ac:dyDescent="0.2">
      <c r="A373" s="217"/>
      <c r="B373" s="218"/>
      <c r="C373" s="270">
        <f>C372-C371</f>
        <v>3016.75</v>
      </c>
      <c r="D373" s="268"/>
      <c r="E373" s="215" t="s">
        <v>912</v>
      </c>
    </row>
    <row r="374" spans="1:13" hidden="1" x14ac:dyDescent="0.2">
      <c r="A374" s="217"/>
      <c r="B374" s="218"/>
      <c r="C374" s="270"/>
      <c r="D374" s="215"/>
      <c r="E374" s="215"/>
    </row>
    <row r="375" spans="1:13" x14ac:dyDescent="0.2">
      <c r="A375" s="217"/>
      <c r="B375" s="218"/>
      <c r="C375" s="270"/>
      <c r="D375" s="215"/>
      <c r="E375" s="215"/>
    </row>
    <row r="376" spans="1:13" x14ac:dyDescent="0.2">
      <c r="A376" s="217"/>
      <c r="B376" s="218"/>
      <c r="C376" s="270"/>
      <c r="D376" s="215"/>
      <c r="E376" s="215"/>
    </row>
    <row r="377" spans="1:13" x14ac:dyDescent="0.2">
      <c r="A377" s="217"/>
      <c r="B377" s="54" t="s">
        <v>948</v>
      </c>
      <c r="C377" s="111"/>
      <c r="D377" s="215"/>
      <c r="E377" s="215"/>
    </row>
    <row r="378" spans="1:13" hidden="1" x14ac:dyDescent="0.2">
      <c r="A378" s="217"/>
      <c r="B378" s="54" t="s">
        <v>949</v>
      </c>
      <c r="C378" s="111"/>
      <c r="D378" s="215"/>
      <c r="E378" s="215"/>
    </row>
    <row r="379" spans="1:13" hidden="1" x14ac:dyDescent="0.2">
      <c r="A379" s="217"/>
      <c r="B379" s="218"/>
      <c r="C379" s="215">
        <v>13769.6</v>
      </c>
      <c r="D379" s="215"/>
      <c r="E379" s="215"/>
    </row>
    <row r="380" spans="1:13" hidden="1" x14ac:dyDescent="0.2">
      <c r="A380" s="217"/>
      <c r="B380" s="218"/>
      <c r="C380" s="215">
        <v>464.78</v>
      </c>
      <c r="D380" s="215"/>
      <c r="E380" s="215"/>
    </row>
    <row r="381" spans="1:13" hidden="1" x14ac:dyDescent="0.2">
      <c r="A381" s="217"/>
      <c r="B381" s="218"/>
      <c r="C381" s="285">
        <v>3500</v>
      </c>
      <c r="D381" s="215"/>
      <c r="E381" s="215"/>
    </row>
    <row r="382" spans="1:13" hidden="1" x14ac:dyDescent="0.2">
      <c r="A382" s="217"/>
      <c r="B382" s="218"/>
      <c r="C382" s="286">
        <f>SUM(C379:C381)</f>
        <v>17734.38</v>
      </c>
      <c r="D382" s="215"/>
      <c r="E382" s="215"/>
    </row>
    <row r="383" spans="1:13" hidden="1" x14ac:dyDescent="0.2">
      <c r="A383" s="217"/>
      <c r="B383" s="218"/>
      <c r="C383" s="285">
        <v>929</v>
      </c>
      <c r="D383" s="215"/>
      <c r="E383" s="215"/>
    </row>
    <row r="384" spans="1:13" hidden="1" x14ac:dyDescent="0.2">
      <c r="A384" s="217"/>
      <c r="B384" s="218"/>
      <c r="C384" s="215">
        <f>SUM(C382:C383)</f>
        <v>18663.38</v>
      </c>
      <c r="D384" s="215"/>
      <c r="E384" s="215"/>
    </row>
    <row r="385" spans="1:5" hidden="1" x14ac:dyDescent="0.2">
      <c r="A385" s="217"/>
      <c r="B385" s="218"/>
      <c r="C385" s="215"/>
      <c r="D385" s="215"/>
      <c r="E385" s="215"/>
    </row>
    <row r="386" spans="1:5" x14ac:dyDescent="0.2">
      <c r="A386" s="217"/>
      <c r="B386" s="218" t="s">
        <v>949</v>
      </c>
      <c r="C386" s="215"/>
      <c r="D386" s="215"/>
      <c r="E386" s="215"/>
    </row>
    <row r="387" spans="1:5" x14ac:dyDescent="0.2">
      <c r="A387" s="217"/>
      <c r="B387" s="218"/>
      <c r="C387" s="215"/>
      <c r="D387" s="215"/>
      <c r="E387" s="215"/>
    </row>
    <row r="388" spans="1:5" x14ac:dyDescent="0.2">
      <c r="A388" s="217"/>
      <c r="B388" s="218"/>
      <c r="C388" s="215"/>
      <c r="D388" s="215"/>
      <c r="E388" s="215"/>
    </row>
    <row r="389" spans="1:5" x14ac:dyDescent="0.2">
      <c r="A389" s="217"/>
      <c r="B389" s="218"/>
      <c r="C389" s="215"/>
      <c r="D389" s="215"/>
      <c r="E389" s="215"/>
    </row>
    <row r="390" spans="1:5" x14ac:dyDescent="0.2">
      <c r="A390" s="217"/>
      <c r="B390" s="218"/>
      <c r="C390" s="215"/>
      <c r="D390" s="215"/>
      <c r="E390" s="215"/>
    </row>
    <row r="391" spans="1:5" x14ac:dyDescent="0.2">
      <c r="A391" s="217"/>
      <c r="B391" s="218"/>
      <c r="C391" s="215"/>
      <c r="D391" s="215"/>
      <c r="E391" s="215"/>
    </row>
    <row r="392" spans="1:5" x14ac:dyDescent="0.2">
      <c r="A392" s="217"/>
      <c r="B392" s="218"/>
      <c r="C392" s="215"/>
      <c r="D392" s="215"/>
      <c r="E392" s="215"/>
    </row>
    <row r="393" spans="1:5" x14ac:dyDescent="0.2">
      <c r="A393" s="217"/>
      <c r="B393" s="218"/>
      <c r="C393" s="215"/>
      <c r="D393" s="215"/>
      <c r="E393" s="215"/>
    </row>
    <row r="394" spans="1:5" x14ac:dyDescent="0.2">
      <c r="A394" s="217"/>
      <c r="B394" s="218"/>
      <c r="C394" s="215"/>
      <c r="D394" s="215"/>
      <c r="E394" s="215"/>
    </row>
    <row r="395" spans="1:5" x14ac:dyDescent="0.2">
      <c r="A395" s="217"/>
      <c r="B395" s="218"/>
      <c r="C395" s="215"/>
      <c r="D395" s="215"/>
      <c r="E395" s="215"/>
    </row>
    <row r="396" spans="1:5" x14ac:dyDescent="0.2">
      <c r="A396" s="217"/>
      <c r="B396" s="218"/>
      <c r="C396" s="215"/>
      <c r="D396" s="215"/>
      <c r="E396" s="215"/>
    </row>
    <row r="397" spans="1:5" x14ac:dyDescent="0.2">
      <c r="A397" s="217"/>
      <c r="B397" s="218"/>
      <c r="C397" s="215"/>
      <c r="D397" s="215"/>
      <c r="E397" s="215"/>
    </row>
    <row r="398" spans="1:5" x14ac:dyDescent="0.2">
      <c r="A398" s="217"/>
      <c r="B398" s="218"/>
      <c r="C398" s="215"/>
      <c r="D398" s="215"/>
      <c r="E398" s="215"/>
    </row>
    <row r="399" spans="1:5" x14ac:dyDescent="0.2">
      <c r="A399" s="217"/>
      <c r="B399" s="218"/>
      <c r="C399" s="215"/>
      <c r="D399" s="215"/>
      <c r="E399" s="215"/>
    </row>
    <row r="400" spans="1:5" x14ac:dyDescent="0.2">
      <c r="A400" s="217"/>
      <c r="B400" s="218"/>
      <c r="C400" s="215"/>
      <c r="D400" s="215"/>
      <c r="E400" s="215"/>
    </row>
    <row r="401" spans="1:5" x14ac:dyDescent="0.2">
      <c r="A401" s="217"/>
      <c r="B401" s="218"/>
      <c r="C401" s="215"/>
      <c r="D401" s="215"/>
      <c r="E401" s="215"/>
    </row>
    <row r="402" spans="1:5" x14ac:dyDescent="0.2">
      <c r="A402" s="217"/>
      <c r="B402" s="218"/>
      <c r="C402" s="215"/>
      <c r="D402" s="215"/>
      <c r="E402" s="215"/>
    </row>
    <row r="403" spans="1:5" x14ac:dyDescent="0.2">
      <c r="A403" s="217"/>
      <c r="B403" s="218"/>
      <c r="C403" s="215"/>
      <c r="D403" s="215"/>
      <c r="E403" s="215"/>
    </row>
    <row r="404" spans="1:5" x14ac:dyDescent="0.2">
      <c r="A404" s="217"/>
      <c r="B404" s="218"/>
      <c r="C404" s="215"/>
      <c r="D404" s="215"/>
      <c r="E404" s="215"/>
    </row>
    <row r="405" spans="1:5" x14ac:dyDescent="0.2">
      <c r="A405" s="217"/>
      <c r="B405" s="218"/>
      <c r="C405" s="215"/>
      <c r="D405" s="215"/>
      <c r="E405" s="215"/>
    </row>
    <row r="406" spans="1:5" x14ac:dyDescent="0.2">
      <c r="A406" s="217"/>
      <c r="B406" s="218"/>
      <c r="C406" s="215"/>
      <c r="D406" s="215"/>
      <c r="E406" s="215"/>
    </row>
    <row r="407" spans="1:5" x14ac:dyDescent="0.2">
      <c r="A407" s="217"/>
      <c r="B407" s="218"/>
      <c r="C407" s="215"/>
      <c r="D407" s="215"/>
      <c r="E407" s="215"/>
    </row>
    <row r="408" spans="1:5" x14ac:dyDescent="0.2">
      <c r="A408" s="217"/>
      <c r="B408" s="218"/>
      <c r="C408" s="215"/>
      <c r="D408" s="215"/>
      <c r="E408" s="215"/>
    </row>
    <row r="409" spans="1:5" x14ac:dyDescent="0.2">
      <c r="A409" s="217"/>
      <c r="B409" s="218"/>
      <c r="C409" s="215"/>
      <c r="D409" s="215"/>
      <c r="E409" s="215"/>
    </row>
    <row r="410" spans="1:5" x14ac:dyDescent="0.2">
      <c r="A410" s="217"/>
      <c r="B410" s="218"/>
      <c r="C410" s="215"/>
      <c r="D410" s="215"/>
      <c r="E410" s="215"/>
    </row>
    <row r="411" spans="1:5" x14ac:dyDescent="0.2">
      <c r="A411" s="217"/>
      <c r="B411" s="218"/>
      <c r="C411" s="215"/>
      <c r="D411" s="215"/>
      <c r="E411" s="215"/>
    </row>
    <row r="412" spans="1:5" x14ac:dyDescent="0.2">
      <c r="A412" s="217"/>
      <c r="B412" s="218"/>
      <c r="C412" s="215"/>
      <c r="D412" s="215"/>
      <c r="E412" s="215"/>
    </row>
    <row r="413" spans="1:5" x14ac:dyDescent="0.2">
      <c r="A413" s="217"/>
      <c r="B413" s="218"/>
      <c r="C413" s="215"/>
      <c r="D413" s="215"/>
      <c r="E413" s="215"/>
    </row>
    <row r="414" spans="1:5" x14ac:dyDescent="0.2">
      <c r="A414" s="217"/>
      <c r="B414" s="218"/>
      <c r="C414" s="215"/>
      <c r="D414" s="215"/>
      <c r="E414" s="215"/>
    </row>
    <row r="415" spans="1:5" x14ac:dyDescent="0.2">
      <c r="A415" s="217"/>
      <c r="B415" s="218"/>
      <c r="C415" s="215"/>
      <c r="D415" s="215"/>
      <c r="E415" s="215"/>
    </row>
    <row r="416" spans="1:5" x14ac:dyDescent="0.2">
      <c r="A416" s="217"/>
      <c r="B416" s="218"/>
      <c r="C416" s="215"/>
      <c r="D416" s="215"/>
      <c r="E416" s="215"/>
    </row>
    <row r="417" spans="1:5" x14ac:dyDescent="0.2">
      <c r="A417" s="217"/>
      <c r="B417" s="218"/>
      <c r="C417" s="215"/>
      <c r="D417" s="215"/>
      <c r="E417" s="215"/>
    </row>
    <row r="418" spans="1:5" x14ac:dyDescent="0.2">
      <c r="A418" s="217"/>
      <c r="B418" s="218"/>
      <c r="C418" s="215"/>
      <c r="D418" s="215"/>
      <c r="E418" s="215"/>
    </row>
    <row r="419" spans="1:5" x14ac:dyDescent="0.2">
      <c r="A419" s="217"/>
      <c r="B419" s="218"/>
      <c r="C419" s="215"/>
      <c r="D419" s="215"/>
      <c r="E419" s="215"/>
    </row>
    <row r="420" spans="1:5" x14ac:dyDescent="0.2">
      <c r="A420" s="217"/>
      <c r="B420" s="218"/>
      <c r="C420" s="215"/>
      <c r="D420" s="215"/>
      <c r="E420" s="215"/>
    </row>
    <row r="421" spans="1:5" x14ac:dyDescent="0.2">
      <c r="A421" s="217"/>
      <c r="B421" s="218"/>
      <c r="C421" s="215"/>
      <c r="D421" s="215"/>
      <c r="E421" s="215"/>
    </row>
    <row r="422" spans="1:5" x14ac:dyDescent="0.2">
      <c r="A422" s="217"/>
      <c r="B422" s="218"/>
      <c r="C422" s="215"/>
      <c r="D422" s="215"/>
      <c r="E422" s="215"/>
    </row>
    <row r="423" spans="1:5" x14ac:dyDescent="0.2">
      <c r="A423" s="217"/>
      <c r="B423" s="218"/>
      <c r="C423" s="215"/>
      <c r="D423" s="215"/>
      <c r="E423" s="215"/>
    </row>
    <row r="424" spans="1:5" x14ac:dyDescent="0.2">
      <c r="A424" s="217"/>
      <c r="B424" s="218"/>
      <c r="C424" s="215"/>
      <c r="D424" s="215"/>
      <c r="E424" s="215"/>
    </row>
    <row r="425" spans="1:5" x14ac:dyDescent="0.2">
      <c r="A425" s="217"/>
      <c r="B425" s="218"/>
      <c r="C425" s="215"/>
      <c r="D425" s="215"/>
      <c r="E425" s="215"/>
    </row>
    <row r="426" spans="1:5" x14ac:dyDescent="0.2">
      <c r="A426" s="217"/>
      <c r="B426" s="218"/>
      <c r="C426" s="215"/>
      <c r="D426" s="215"/>
      <c r="E426" s="215"/>
    </row>
    <row r="427" spans="1:5" x14ac:dyDescent="0.2">
      <c r="A427" s="217"/>
      <c r="B427" s="218"/>
      <c r="C427" s="215"/>
      <c r="D427" s="215"/>
      <c r="E427" s="215"/>
    </row>
    <row r="428" spans="1:5" x14ac:dyDescent="0.2">
      <c r="A428" s="217"/>
      <c r="B428" s="218"/>
      <c r="C428" s="215"/>
      <c r="D428" s="215"/>
      <c r="E428" s="215"/>
    </row>
    <row r="429" spans="1:5" x14ac:dyDescent="0.2">
      <c r="A429" s="217"/>
      <c r="B429" s="218"/>
      <c r="C429" s="215"/>
      <c r="D429" s="215"/>
      <c r="E429" s="215"/>
    </row>
    <row r="430" spans="1:5" x14ac:dyDescent="0.2">
      <c r="A430" s="217"/>
      <c r="B430" s="218"/>
      <c r="C430" s="215"/>
      <c r="D430" s="215"/>
      <c r="E430" s="215"/>
    </row>
    <row r="431" spans="1:5" x14ac:dyDescent="0.2">
      <c r="A431" s="217"/>
      <c r="B431" s="218"/>
      <c r="C431" s="215"/>
      <c r="D431" s="215"/>
      <c r="E431" s="215"/>
    </row>
    <row r="432" spans="1:5" x14ac:dyDescent="0.2">
      <c r="A432" s="217"/>
      <c r="B432" s="218"/>
      <c r="C432" s="215"/>
      <c r="D432" s="215"/>
      <c r="E432" s="215"/>
    </row>
    <row r="433" spans="1:5" x14ac:dyDescent="0.2">
      <c r="A433" s="217"/>
      <c r="B433" s="218"/>
      <c r="C433" s="215"/>
      <c r="D433" s="215"/>
      <c r="E433" s="215"/>
    </row>
    <row r="434" spans="1:5" x14ac:dyDescent="0.2">
      <c r="A434" s="217"/>
      <c r="B434" s="218"/>
      <c r="C434" s="215"/>
      <c r="D434" s="215"/>
      <c r="E434" s="215"/>
    </row>
    <row r="435" spans="1:5" x14ac:dyDescent="0.2">
      <c r="A435" s="217"/>
      <c r="B435" s="218"/>
      <c r="C435" s="215"/>
      <c r="D435" s="215"/>
      <c r="E435" s="215"/>
    </row>
    <row r="436" spans="1:5" x14ac:dyDescent="0.2">
      <c r="A436" s="217"/>
      <c r="B436" s="218"/>
      <c r="C436" s="215"/>
      <c r="D436" s="215"/>
      <c r="E436" s="215"/>
    </row>
    <row r="437" spans="1:5" x14ac:dyDescent="0.2">
      <c r="A437" s="217"/>
      <c r="B437" s="218"/>
      <c r="C437" s="215"/>
      <c r="D437" s="215"/>
      <c r="E437" s="215"/>
    </row>
    <row r="438" spans="1:5" x14ac:dyDescent="0.2">
      <c r="A438" s="217"/>
      <c r="B438" s="218"/>
      <c r="C438" s="215"/>
      <c r="D438" s="215"/>
      <c r="E438" s="215"/>
    </row>
    <row r="439" spans="1:5" x14ac:dyDescent="0.2">
      <c r="A439" s="217"/>
      <c r="B439" s="218"/>
      <c r="C439" s="215"/>
      <c r="D439" s="215"/>
      <c r="E439" s="215"/>
    </row>
    <row r="440" spans="1:5" x14ac:dyDescent="0.2">
      <c r="A440" s="217"/>
      <c r="B440" s="218"/>
      <c r="C440" s="215"/>
      <c r="D440" s="215"/>
      <c r="E440" s="215"/>
    </row>
    <row r="441" spans="1:5" x14ac:dyDescent="0.2">
      <c r="A441" s="217"/>
      <c r="B441" s="218"/>
      <c r="C441" s="215"/>
      <c r="D441" s="215"/>
      <c r="E441" s="215"/>
    </row>
    <row r="442" spans="1:5" x14ac:dyDescent="0.2">
      <c r="A442" s="217"/>
      <c r="B442" s="218"/>
      <c r="C442" s="215"/>
      <c r="D442" s="215"/>
      <c r="E442" s="215"/>
    </row>
    <row r="443" spans="1:5" x14ac:dyDescent="0.2">
      <c r="A443" s="217"/>
      <c r="B443" s="218"/>
      <c r="C443" s="215"/>
      <c r="D443" s="215"/>
      <c r="E443" s="215"/>
    </row>
    <row r="444" spans="1:5" x14ac:dyDescent="0.2">
      <c r="A444" s="217"/>
      <c r="B444" s="218"/>
      <c r="C444" s="215"/>
      <c r="D444" s="215"/>
      <c r="E444" s="215"/>
    </row>
    <row r="445" spans="1:5" x14ac:dyDescent="0.2">
      <c r="A445" s="217"/>
      <c r="B445" s="218"/>
      <c r="C445" s="215"/>
      <c r="D445" s="215"/>
      <c r="E445" s="215"/>
    </row>
    <row r="446" spans="1:5" x14ac:dyDescent="0.2">
      <c r="A446" s="217"/>
      <c r="B446" s="218"/>
      <c r="C446" s="215"/>
      <c r="D446" s="215"/>
      <c r="E446" s="215"/>
    </row>
    <row r="447" spans="1:5" x14ac:dyDescent="0.2">
      <c r="A447" s="217"/>
      <c r="B447" s="218"/>
      <c r="C447" s="215"/>
      <c r="D447" s="215"/>
      <c r="E447" s="215"/>
    </row>
    <row r="448" spans="1:5" x14ac:dyDescent="0.2">
      <c r="A448" s="217"/>
      <c r="B448" s="218"/>
      <c r="C448" s="215"/>
      <c r="D448" s="215"/>
      <c r="E448" s="215"/>
    </row>
    <row r="449" spans="1:5" x14ac:dyDescent="0.2">
      <c r="A449" s="217"/>
      <c r="B449" s="218"/>
      <c r="C449" s="215"/>
      <c r="D449" s="215"/>
      <c r="E449" s="215"/>
    </row>
    <row r="450" spans="1:5" x14ac:dyDescent="0.2">
      <c r="A450" s="217"/>
      <c r="B450" s="218"/>
      <c r="C450" s="215"/>
      <c r="D450" s="215"/>
      <c r="E450" s="215"/>
    </row>
    <row r="451" spans="1:5" x14ac:dyDescent="0.2">
      <c r="A451" s="217"/>
      <c r="B451" s="218"/>
      <c r="C451" s="215"/>
      <c r="D451" s="215"/>
      <c r="E451" s="215"/>
    </row>
    <row r="452" spans="1:5" x14ac:dyDescent="0.2">
      <c r="A452" s="217"/>
      <c r="B452" s="218"/>
      <c r="C452" s="215"/>
      <c r="D452" s="215"/>
      <c r="E452" s="215"/>
    </row>
    <row r="453" spans="1:5" x14ac:dyDescent="0.2">
      <c r="A453" s="217"/>
      <c r="B453" s="218"/>
      <c r="C453" s="215"/>
      <c r="D453" s="215"/>
      <c r="E453" s="215"/>
    </row>
    <row r="454" spans="1:5" x14ac:dyDescent="0.2">
      <c r="A454" s="217"/>
      <c r="B454" s="218"/>
      <c r="C454" s="215"/>
      <c r="D454" s="215"/>
      <c r="E454" s="215"/>
    </row>
    <row r="455" spans="1:5" x14ac:dyDescent="0.2">
      <c r="A455" s="217"/>
      <c r="B455" s="218"/>
      <c r="C455" s="215"/>
      <c r="D455" s="215"/>
      <c r="E455" s="215"/>
    </row>
    <row r="456" spans="1:5" x14ac:dyDescent="0.2">
      <c r="A456" s="217"/>
      <c r="B456" s="218"/>
      <c r="C456" s="215"/>
      <c r="D456" s="215"/>
      <c r="E456" s="215"/>
    </row>
    <row r="457" spans="1:5" x14ac:dyDescent="0.2">
      <c r="A457" s="217"/>
      <c r="B457" s="218"/>
      <c r="C457" s="215"/>
      <c r="D457" s="215"/>
      <c r="E457" s="215"/>
    </row>
    <row r="458" spans="1:5" x14ac:dyDescent="0.2">
      <c r="A458" s="217"/>
      <c r="B458" s="218"/>
      <c r="C458" s="215"/>
      <c r="D458" s="215"/>
      <c r="E458" s="215"/>
    </row>
    <row r="459" spans="1:5" x14ac:dyDescent="0.2">
      <c r="A459" s="217"/>
      <c r="B459" s="218"/>
      <c r="C459" s="215"/>
      <c r="D459" s="215"/>
      <c r="E459" s="215"/>
    </row>
    <row r="460" spans="1:5" x14ac:dyDescent="0.2">
      <c r="A460" s="217"/>
      <c r="B460" s="218"/>
      <c r="C460" s="215"/>
      <c r="D460" s="215"/>
      <c r="E460" s="215"/>
    </row>
    <row r="461" spans="1:5" x14ac:dyDescent="0.2">
      <c r="A461" s="217"/>
      <c r="B461" s="218"/>
      <c r="C461" s="215"/>
      <c r="D461" s="215"/>
      <c r="E461" s="215"/>
    </row>
    <row r="462" spans="1:5" x14ac:dyDescent="0.2">
      <c r="B462" s="269"/>
    </row>
    <row r="463" spans="1:5" x14ac:dyDescent="0.2">
      <c r="B463" s="269"/>
    </row>
    <row r="464" spans="1:5" x14ac:dyDescent="0.2">
      <c r="B464" s="269"/>
    </row>
    <row r="465" spans="2:2" x14ac:dyDescent="0.2">
      <c r="B465" s="269"/>
    </row>
    <row r="466" spans="2:2" x14ac:dyDescent="0.2">
      <c r="B466" s="269"/>
    </row>
    <row r="467" spans="2:2" x14ac:dyDescent="0.2">
      <c r="B467" s="269"/>
    </row>
    <row r="468" spans="2:2" x14ac:dyDescent="0.2">
      <c r="B468" s="269"/>
    </row>
    <row r="469" spans="2:2" x14ac:dyDescent="0.2">
      <c r="B469" s="269"/>
    </row>
    <row r="470" spans="2:2" x14ac:dyDescent="0.2">
      <c r="B470" s="269"/>
    </row>
    <row r="471" spans="2:2" x14ac:dyDescent="0.2">
      <c r="B471" s="269"/>
    </row>
    <row r="472" spans="2:2" x14ac:dyDescent="0.2">
      <c r="B472" s="269"/>
    </row>
    <row r="473" spans="2:2" x14ac:dyDescent="0.2">
      <c r="B473" s="269"/>
    </row>
    <row r="474" spans="2:2" x14ac:dyDescent="0.2">
      <c r="B474" s="269"/>
    </row>
    <row r="475" spans="2:2" x14ac:dyDescent="0.2">
      <c r="B475" s="269"/>
    </row>
    <row r="476" spans="2:2" x14ac:dyDescent="0.2">
      <c r="B476" s="269"/>
    </row>
    <row r="477" spans="2:2" x14ac:dyDescent="0.2">
      <c r="B477" s="269"/>
    </row>
    <row r="478" spans="2:2" x14ac:dyDescent="0.2">
      <c r="B478" s="269"/>
    </row>
    <row r="479" spans="2:2" x14ac:dyDescent="0.2">
      <c r="B479" s="269"/>
    </row>
    <row r="480" spans="2:2" x14ac:dyDescent="0.2">
      <c r="B480" s="269"/>
    </row>
    <row r="481" spans="2:2" x14ac:dyDescent="0.2">
      <c r="B481" s="269"/>
    </row>
    <row r="482" spans="2:2" x14ac:dyDescent="0.2">
      <c r="B482" s="269"/>
    </row>
    <row r="483" spans="2:2" x14ac:dyDescent="0.2">
      <c r="B483" s="269"/>
    </row>
    <row r="484" spans="2:2" x14ac:dyDescent="0.2">
      <c r="B484" s="269"/>
    </row>
    <row r="485" spans="2:2" x14ac:dyDescent="0.2">
      <c r="B485" s="269"/>
    </row>
    <row r="486" spans="2:2" x14ac:dyDescent="0.2">
      <c r="B486" s="269"/>
    </row>
    <row r="487" spans="2:2" x14ac:dyDescent="0.2">
      <c r="B487" s="269"/>
    </row>
    <row r="488" spans="2:2" x14ac:dyDescent="0.2">
      <c r="B488" s="269"/>
    </row>
    <row r="489" spans="2:2" x14ac:dyDescent="0.2">
      <c r="B489" s="269"/>
    </row>
  </sheetData>
  <mergeCells count="1">
    <mergeCell ref="A2:D2"/>
  </mergeCells>
  <phoneticPr fontId="3" type="noConversion"/>
  <pageMargins left="0.25" right="0.25" top="0.75" bottom="0.75" header="0.3" footer="0.3"/>
  <pageSetup paperSize="9" scale="95" orientation="portrait" r:id="rId1"/>
  <headerFooter alignWithMargins="0">
    <oddHeader>&amp;CMUNICIPIUL DROBETA TURNU SEVERIN
JUDETUL MEHEDINTI</oddHeader>
    <oddFooter>&amp;C&amp;P&amp;R&amp;A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D6838-2568-415A-BC60-F63AAA6C972C}">
  <dimension ref="B4:L42"/>
  <sheetViews>
    <sheetView topLeftCell="A13" workbookViewId="0">
      <selection activeCell="P10" sqref="P10"/>
    </sheetView>
  </sheetViews>
  <sheetFormatPr defaultRowHeight="12.75" x14ac:dyDescent="0.2"/>
  <cols>
    <col min="3" max="3" width="12.42578125" customWidth="1"/>
    <col min="4" max="7" width="10.7109375" customWidth="1"/>
  </cols>
  <sheetData>
    <row r="4" spans="2:9" x14ac:dyDescent="0.2">
      <c r="D4">
        <v>2026</v>
      </c>
      <c r="E4">
        <v>2027</v>
      </c>
      <c r="F4">
        <v>2028</v>
      </c>
      <c r="G4">
        <v>2029</v>
      </c>
    </row>
    <row r="6" spans="2:9" x14ac:dyDescent="0.2">
      <c r="B6" s="111" t="s">
        <v>932</v>
      </c>
      <c r="C6" s="280" t="s">
        <v>27</v>
      </c>
      <c r="D6" s="281">
        <v>98000</v>
      </c>
      <c r="E6" s="281">
        <v>100156</v>
      </c>
      <c r="F6" s="281">
        <v>100156</v>
      </c>
      <c r="G6" s="281">
        <v>100156</v>
      </c>
      <c r="H6" s="281"/>
    </row>
    <row r="7" spans="2:9" x14ac:dyDescent="0.2">
      <c r="C7" s="279"/>
      <c r="D7" s="281"/>
      <c r="E7" s="281"/>
      <c r="F7" s="281"/>
      <c r="G7" s="281"/>
      <c r="H7" s="281"/>
    </row>
    <row r="8" spans="2:9" x14ac:dyDescent="0.2">
      <c r="B8" s="111" t="s">
        <v>933</v>
      </c>
      <c r="C8" s="280" t="s">
        <v>29</v>
      </c>
      <c r="D8" s="281">
        <v>0</v>
      </c>
      <c r="E8" s="281">
        <v>1288</v>
      </c>
      <c r="F8" s="281">
        <v>1288</v>
      </c>
      <c r="G8" s="281">
        <v>1288</v>
      </c>
      <c r="H8" s="281"/>
    </row>
    <row r="9" spans="2:9" x14ac:dyDescent="0.2">
      <c r="C9" s="279"/>
      <c r="D9" s="281"/>
      <c r="E9" s="281"/>
      <c r="F9" s="281"/>
      <c r="G9" s="281"/>
      <c r="H9" s="281"/>
    </row>
    <row r="10" spans="2:9" x14ac:dyDescent="0.2">
      <c r="C10" s="280" t="s">
        <v>57</v>
      </c>
      <c r="D10" s="281">
        <v>62088</v>
      </c>
      <c r="E10" s="281">
        <v>64069</v>
      </c>
      <c r="F10" s="281">
        <v>65994</v>
      </c>
      <c r="G10" s="281">
        <v>67844</v>
      </c>
      <c r="H10" s="281"/>
      <c r="I10" s="111" t="s">
        <v>934</v>
      </c>
    </row>
    <row r="11" spans="2:9" x14ac:dyDescent="0.2">
      <c r="C11" s="279"/>
      <c r="D11" s="281">
        <v>130</v>
      </c>
      <c r="E11" s="281">
        <v>0</v>
      </c>
      <c r="F11" s="281">
        <v>0</v>
      </c>
      <c r="G11" s="281">
        <v>0</v>
      </c>
      <c r="H11" s="281"/>
      <c r="I11" s="111" t="s">
        <v>941</v>
      </c>
    </row>
    <row r="12" spans="2:9" x14ac:dyDescent="0.2">
      <c r="C12" s="279"/>
      <c r="D12" s="281">
        <v>12487</v>
      </c>
      <c r="E12" s="281">
        <v>12788</v>
      </c>
      <c r="F12" s="281">
        <v>13195</v>
      </c>
      <c r="G12" s="281">
        <v>13868</v>
      </c>
      <c r="H12" s="281"/>
      <c r="I12" t="s">
        <v>943</v>
      </c>
    </row>
    <row r="13" spans="2:9" x14ac:dyDescent="0.2">
      <c r="C13" s="279"/>
      <c r="D13" s="281">
        <v>2633</v>
      </c>
      <c r="E13" s="281">
        <v>2726</v>
      </c>
      <c r="F13" s="281">
        <v>2821</v>
      </c>
      <c r="G13" s="281">
        <v>2910</v>
      </c>
      <c r="H13" s="281"/>
      <c r="I13" t="s">
        <v>942</v>
      </c>
    </row>
    <row r="14" spans="2:9" x14ac:dyDescent="0.2">
      <c r="C14" s="279"/>
      <c r="D14" s="109">
        <v>132.05000000000001</v>
      </c>
      <c r="E14" s="109">
        <v>69.92</v>
      </c>
      <c r="F14" s="109">
        <v>72.8</v>
      </c>
      <c r="G14" s="109">
        <v>73.680000000000007</v>
      </c>
      <c r="H14" s="281"/>
      <c r="I14" t="s">
        <v>944</v>
      </c>
    </row>
    <row r="15" spans="2:9" x14ac:dyDescent="0.2">
      <c r="C15" s="279"/>
      <c r="D15" s="281">
        <v>929</v>
      </c>
      <c r="E15" s="281">
        <v>957</v>
      </c>
      <c r="F15" s="281">
        <v>1014</v>
      </c>
      <c r="G15" s="281">
        <v>1108</v>
      </c>
      <c r="H15" s="281"/>
      <c r="I15" t="s">
        <v>946</v>
      </c>
    </row>
    <row r="16" spans="2:9" x14ac:dyDescent="0.2">
      <c r="C16" s="279"/>
      <c r="D16" s="282"/>
      <c r="E16" s="282"/>
      <c r="F16" s="282"/>
      <c r="G16" s="282"/>
      <c r="H16" s="281"/>
    </row>
    <row r="17" spans="3:12" x14ac:dyDescent="0.2">
      <c r="C17" s="280" t="s">
        <v>935</v>
      </c>
      <c r="D17" s="109">
        <f>SUM(D10:D16)</f>
        <v>78399.05</v>
      </c>
      <c r="E17" s="109">
        <f>SUM(E10:E16)</f>
        <v>80609.919999999998</v>
      </c>
      <c r="F17" s="109">
        <f>SUM(F10:F16)</f>
        <v>83096.800000000003</v>
      </c>
      <c r="G17" s="109">
        <f>SUM(G10:G16)</f>
        <v>85803.68</v>
      </c>
      <c r="H17" s="281"/>
    </row>
    <row r="18" spans="3:12" x14ac:dyDescent="0.2">
      <c r="C18" s="279"/>
      <c r="D18" s="281"/>
      <c r="E18" s="281"/>
      <c r="F18" s="281"/>
      <c r="G18" s="281"/>
      <c r="H18" s="281"/>
    </row>
    <row r="19" spans="3:12" x14ac:dyDescent="0.2">
      <c r="C19" s="279"/>
      <c r="D19" s="281"/>
      <c r="E19" s="281"/>
      <c r="F19" s="281"/>
      <c r="G19" s="281"/>
      <c r="H19" s="281"/>
    </row>
    <row r="20" spans="3:12" x14ac:dyDescent="0.2">
      <c r="C20" s="280" t="s">
        <v>63</v>
      </c>
      <c r="D20" s="281">
        <v>800</v>
      </c>
      <c r="E20" s="281"/>
      <c r="F20" s="281"/>
      <c r="G20" s="281"/>
      <c r="H20" s="281"/>
      <c r="I20" s="111" t="s">
        <v>936</v>
      </c>
      <c r="J20" s="111">
        <v>750</v>
      </c>
      <c r="K20" s="111" t="s">
        <v>714</v>
      </c>
      <c r="L20" s="111" t="s">
        <v>937</v>
      </c>
    </row>
    <row r="21" spans="3:12" x14ac:dyDescent="0.2">
      <c r="C21" s="279"/>
      <c r="D21" s="281"/>
      <c r="E21" s="281"/>
      <c r="F21" s="281"/>
      <c r="G21" s="281"/>
      <c r="H21" s="281"/>
      <c r="L21" s="111" t="s">
        <v>938</v>
      </c>
    </row>
    <row r="22" spans="3:12" x14ac:dyDescent="0.2">
      <c r="C22" s="279"/>
      <c r="D22" s="281"/>
      <c r="E22" s="281"/>
      <c r="F22" s="281"/>
      <c r="G22" s="281"/>
      <c r="H22" s="281"/>
      <c r="J22">
        <v>50</v>
      </c>
      <c r="K22" s="111" t="s">
        <v>714</v>
      </c>
      <c r="L22" s="111" t="s">
        <v>939</v>
      </c>
    </row>
    <row r="23" spans="3:12" x14ac:dyDescent="0.2">
      <c r="C23" s="279"/>
      <c r="D23" s="281"/>
      <c r="E23" s="281"/>
      <c r="F23" s="281"/>
      <c r="G23" s="281"/>
      <c r="H23" s="281"/>
      <c r="L23" s="111" t="s">
        <v>940</v>
      </c>
    </row>
    <row r="24" spans="3:12" x14ac:dyDescent="0.2">
      <c r="C24" s="279"/>
      <c r="D24" s="281"/>
      <c r="E24" s="281"/>
      <c r="F24" s="281"/>
      <c r="G24" s="281"/>
      <c r="H24" s="281"/>
    </row>
    <row r="25" spans="3:12" x14ac:dyDescent="0.2">
      <c r="C25" s="279"/>
      <c r="D25" s="281"/>
      <c r="E25" s="281"/>
      <c r="F25" s="281"/>
      <c r="G25" s="281"/>
      <c r="H25" s="281"/>
    </row>
    <row r="26" spans="3:12" x14ac:dyDescent="0.2">
      <c r="C26" s="280" t="s">
        <v>372</v>
      </c>
      <c r="D26" s="281">
        <v>3502</v>
      </c>
      <c r="E26" s="281">
        <v>3517</v>
      </c>
      <c r="F26" s="281">
        <v>3530</v>
      </c>
      <c r="G26" s="281">
        <v>3544</v>
      </c>
      <c r="H26" s="281"/>
    </row>
    <row r="27" spans="3:12" x14ac:dyDescent="0.2">
      <c r="C27" s="279"/>
      <c r="D27" s="281"/>
      <c r="E27" s="281"/>
      <c r="F27" s="281"/>
      <c r="G27" s="281"/>
      <c r="H27" s="281"/>
    </row>
    <row r="28" spans="3:12" x14ac:dyDescent="0.2">
      <c r="C28" s="279"/>
      <c r="D28" s="281"/>
      <c r="E28" s="281"/>
      <c r="F28" s="281"/>
      <c r="G28" s="281"/>
      <c r="H28" s="281"/>
    </row>
    <row r="29" spans="3:12" x14ac:dyDescent="0.2">
      <c r="C29" s="279"/>
      <c r="D29" s="281"/>
      <c r="E29" s="281"/>
      <c r="F29" s="281"/>
      <c r="G29" s="281"/>
      <c r="H29" s="281"/>
    </row>
    <row r="30" spans="3:12" x14ac:dyDescent="0.2">
      <c r="D30" s="281"/>
      <c r="E30" s="281"/>
      <c r="F30" s="281"/>
      <c r="G30" s="281"/>
      <c r="H30" s="281"/>
    </row>
    <row r="31" spans="3:12" x14ac:dyDescent="0.2">
      <c r="D31" s="281"/>
      <c r="E31" s="281"/>
      <c r="F31" s="281"/>
      <c r="G31" s="281"/>
      <c r="H31" s="281"/>
    </row>
    <row r="32" spans="3:12" x14ac:dyDescent="0.2">
      <c r="D32" s="281"/>
      <c r="E32" s="281"/>
      <c r="F32" s="281"/>
      <c r="G32" s="281"/>
      <c r="H32" s="281"/>
    </row>
    <row r="33" spans="4:8" x14ac:dyDescent="0.2">
      <c r="D33" s="281"/>
      <c r="E33" s="281"/>
      <c r="F33" s="281"/>
      <c r="G33" s="281"/>
      <c r="H33" s="281"/>
    </row>
    <row r="34" spans="4:8" x14ac:dyDescent="0.2">
      <c r="D34" s="281"/>
      <c r="E34" s="281"/>
      <c r="F34" s="281"/>
      <c r="G34" s="281"/>
      <c r="H34" s="281"/>
    </row>
    <row r="35" spans="4:8" x14ac:dyDescent="0.2">
      <c r="D35" s="281"/>
      <c r="E35" s="281"/>
      <c r="F35" s="281"/>
      <c r="G35" s="281"/>
      <c r="H35" s="281"/>
    </row>
    <row r="36" spans="4:8" x14ac:dyDescent="0.2">
      <c r="D36" s="281"/>
      <c r="E36" s="281"/>
      <c r="F36" s="281"/>
      <c r="G36" s="281"/>
      <c r="H36" s="281"/>
    </row>
    <row r="37" spans="4:8" x14ac:dyDescent="0.2">
      <c r="D37" s="281"/>
      <c r="E37" s="281"/>
      <c r="F37" s="281"/>
      <c r="G37" s="281"/>
      <c r="H37" s="281"/>
    </row>
    <row r="38" spans="4:8" x14ac:dyDescent="0.2">
      <c r="D38" s="281"/>
      <c r="E38" s="281"/>
      <c r="F38" s="281"/>
      <c r="G38" s="281"/>
      <c r="H38" s="281"/>
    </row>
    <row r="39" spans="4:8" x14ac:dyDescent="0.2">
      <c r="D39" s="281"/>
      <c r="E39" s="281"/>
      <c r="F39" s="281"/>
      <c r="G39" s="281"/>
      <c r="H39" s="281"/>
    </row>
    <row r="40" spans="4:8" x14ac:dyDescent="0.2">
      <c r="D40" s="281"/>
      <c r="E40" s="281"/>
      <c r="F40" s="281"/>
      <c r="G40" s="281"/>
      <c r="H40" s="281"/>
    </row>
    <row r="41" spans="4:8" x14ac:dyDescent="0.2">
      <c r="D41" s="281"/>
      <c r="E41" s="281"/>
      <c r="F41" s="281"/>
      <c r="G41" s="281"/>
      <c r="H41" s="281"/>
    </row>
    <row r="42" spans="4:8" x14ac:dyDescent="0.2">
      <c r="D42" s="281"/>
      <c r="E42" s="281"/>
      <c r="F42" s="281"/>
      <c r="G42" s="281"/>
      <c r="H42" s="281"/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B1025-E9C7-4DB3-A42E-7EA1B0B264D9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545AF-DAFB-469D-9554-20A22FB3E134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86"/>
  <sheetViews>
    <sheetView zoomScale="145" zoomScaleNormal="145" workbookViewId="0">
      <selection activeCell="D195" sqref="D195"/>
    </sheetView>
  </sheetViews>
  <sheetFormatPr defaultColWidth="9.140625" defaultRowHeight="12.75" x14ac:dyDescent="0.2"/>
  <cols>
    <col min="1" max="1" width="45" style="27" customWidth="1"/>
    <col min="2" max="2" width="9.85546875" style="3" customWidth="1"/>
    <col min="3" max="7" width="9.28515625" style="62" customWidth="1"/>
  </cols>
  <sheetData>
    <row r="1" spans="1:7" x14ac:dyDescent="0.2">
      <c r="A1" s="46"/>
    </row>
    <row r="2" spans="1:7" s="54" customFormat="1" ht="11.25" customHeight="1" x14ac:dyDescent="0.2">
      <c r="A2" s="300" t="s">
        <v>671</v>
      </c>
      <c r="B2" s="301"/>
      <c r="C2" s="301"/>
      <c r="D2" s="302"/>
      <c r="E2" s="55"/>
    </row>
    <row r="3" spans="1:7" hidden="1" x14ac:dyDescent="0.2">
      <c r="B3" s="3" t="s">
        <v>165</v>
      </c>
    </row>
    <row r="6" spans="1:7" ht="44.25" customHeight="1" x14ac:dyDescent="0.2">
      <c r="A6" s="4" t="s">
        <v>0</v>
      </c>
      <c r="B6" s="8" t="s">
        <v>1</v>
      </c>
      <c r="C6" s="5" t="s">
        <v>670</v>
      </c>
      <c r="D6" s="5" t="s">
        <v>672</v>
      </c>
      <c r="E6" s="5" t="s">
        <v>673</v>
      </c>
      <c r="F6" s="5" t="s">
        <v>674</v>
      </c>
      <c r="G6" s="5" t="s">
        <v>675</v>
      </c>
    </row>
    <row r="7" spans="1:7" s="10" customFormat="1" x14ac:dyDescent="0.2">
      <c r="A7" s="22" t="s">
        <v>277</v>
      </c>
      <c r="B7" s="9"/>
      <c r="C7" s="63">
        <f>C8+C23+C43+C101+C170+C294+C322+C419+C155+C96+C18</f>
        <v>69952.77</v>
      </c>
      <c r="D7" s="63">
        <f>D8+D23+D43+D101+D170+D294+D322+D419+D155+D96+D18</f>
        <v>69490.92</v>
      </c>
      <c r="E7" s="63">
        <f>E8+E23+E43+E101+E170+E294+E322+E419+E155+E96+E18</f>
        <v>33498.810000000005</v>
      </c>
      <c r="F7" s="63">
        <f>F8+F23+F43+F101+F170+F294+F322+F419+F155+F96+F18</f>
        <v>13103.43</v>
      </c>
      <c r="G7" s="63">
        <f>G8+G23+G43+G101+G170+G294+G322+G419+G155+G96+G18</f>
        <v>642.67999999999995</v>
      </c>
    </row>
    <row r="8" spans="1:7" x14ac:dyDescent="0.2">
      <c r="A8" s="47" t="s">
        <v>166</v>
      </c>
      <c r="B8" s="11" t="s">
        <v>167</v>
      </c>
      <c r="C8" s="64">
        <f>C11</f>
        <v>2420.59</v>
      </c>
      <c r="D8" s="64">
        <f>D11</f>
        <v>4997.8300000000008</v>
      </c>
      <c r="E8" s="64">
        <f>E11</f>
        <v>2678.43</v>
      </c>
      <c r="F8" s="64">
        <f>F11</f>
        <v>2558.98</v>
      </c>
      <c r="G8" s="64">
        <f>G11</f>
        <v>0</v>
      </c>
    </row>
    <row r="9" spans="1:7" x14ac:dyDescent="0.2">
      <c r="A9" s="6" t="s">
        <v>172</v>
      </c>
      <c r="B9" s="11">
        <v>70</v>
      </c>
      <c r="C9" s="64">
        <f>C16</f>
        <v>56</v>
      </c>
      <c r="D9" s="64">
        <f>D16</f>
        <v>21.6</v>
      </c>
      <c r="E9" s="64">
        <f>E16</f>
        <v>0</v>
      </c>
      <c r="F9" s="64">
        <f>F16</f>
        <v>0</v>
      </c>
      <c r="G9" s="64">
        <f>G16</f>
        <v>0</v>
      </c>
    </row>
    <row r="10" spans="1:7" ht="24" x14ac:dyDescent="0.2">
      <c r="A10" s="13" t="s">
        <v>171</v>
      </c>
      <c r="B10" s="12">
        <v>58</v>
      </c>
      <c r="C10" s="64">
        <f>C12</f>
        <v>2364.59</v>
      </c>
      <c r="D10" s="64">
        <f>D12</f>
        <v>4976.2300000000005</v>
      </c>
      <c r="E10" s="64">
        <f>E12</f>
        <v>2678.43</v>
      </c>
      <c r="F10" s="64">
        <f>F12</f>
        <v>2558.98</v>
      </c>
      <c r="G10" s="64">
        <f>G12</f>
        <v>0</v>
      </c>
    </row>
    <row r="11" spans="1:7" x14ac:dyDescent="0.2">
      <c r="A11" s="23" t="s">
        <v>173</v>
      </c>
      <c r="B11" s="11" t="s">
        <v>174</v>
      </c>
      <c r="C11" s="64">
        <f>C16+C12</f>
        <v>2420.59</v>
      </c>
      <c r="D11" s="64">
        <f>D16+D12</f>
        <v>4997.8300000000008</v>
      </c>
      <c r="E11" s="64">
        <f>E16+E12</f>
        <v>2678.43</v>
      </c>
      <c r="F11" s="64">
        <f>F16+F12</f>
        <v>2558.98</v>
      </c>
      <c r="G11" s="64">
        <f>G16+G12</f>
        <v>0</v>
      </c>
    </row>
    <row r="12" spans="1:7" ht="24" x14ac:dyDescent="0.2">
      <c r="A12" s="13" t="s">
        <v>479</v>
      </c>
      <c r="B12" s="12">
        <v>58.02</v>
      </c>
      <c r="C12" s="65">
        <f>SUM(C13:C15)</f>
        <v>2364.59</v>
      </c>
      <c r="D12" s="65">
        <f>SUM(D13:D15)</f>
        <v>4976.2300000000005</v>
      </c>
      <c r="E12" s="65">
        <f>SUM(E13:E15)</f>
        <v>2678.43</v>
      </c>
      <c r="F12" s="65">
        <f>SUM(F13:F15)</f>
        <v>2558.98</v>
      </c>
      <c r="G12" s="65">
        <f>SUM(G13:G15)</f>
        <v>0</v>
      </c>
    </row>
    <row r="13" spans="1:7" x14ac:dyDescent="0.2">
      <c r="A13" s="49" t="s">
        <v>176</v>
      </c>
      <c r="B13" s="14" t="s">
        <v>419</v>
      </c>
      <c r="C13" s="65">
        <v>353.03</v>
      </c>
      <c r="D13" s="65">
        <v>725.22</v>
      </c>
      <c r="E13" s="65">
        <v>401.77</v>
      </c>
      <c r="F13" s="65">
        <v>383.84</v>
      </c>
      <c r="G13" s="65"/>
    </row>
    <row r="14" spans="1:7" x14ac:dyDescent="0.2">
      <c r="A14" s="49" t="s">
        <v>177</v>
      </c>
      <c r="B14" s="14" t="s">
        <v>418</v>
      </c>
      <c r="C14" s="65">
        <v>2011.56</v>
      </c>
      <c r="D14" s="65">
        <v>4251.01</v>
      </c>
      <c r="E14" s="65">
        <v>2276.66</v>
      </c>
      <c r="F14" s="65">
        <v>2175.14</v>
      </c>
      <c r="G14" s="65"/>
    </row>
    <row r="15" spans="1:7" x14ac:dyDescent="0.2">
      <c r="A15" s="49" t="s">
        <v>178</v>
      </c>
      <c r="B15" s="14" t="s">
        <v>417</v>
      </c>
      <c r="C15" s="65">
        <v>0</v>
      </c>
      <c r="D15" s="65"/>
      <c r="E15" s="65"/>
      <c r="F15" s="65"/>
      <c r="G15" s="65"/>
    </row>
    <row r="16" spans="1:7" x14ac:dyDescent="0.2">
      <c r="A16" s="6" t="s">
        <v>172</v>
      </c>
      <c r="B16" s="11">
        <v>70</v>
      </c>
      <c r="C16" s="64">
        <f>SUM(C17:C17)</f>
        <v>56</v>
      </c>
      <c r="D16" s="64">
        <f>SUM(D17:D17)</f>
        <v>21.6</v>
      </c>
      <c r="E16" s="64">
        <f>SUM(E17:E17)</f>
        <v>0</v>
      </c>
      <c r="F16" s="64">
        <f>SUM(F17:F17)</f>
        <v>0</v>
      </c>
      <c r="G16" s="64">
        <f>SUM(G17:G17)</f>
        <v>0</v>
      </c>
    </row>
    <row r="17" spans="1:7" ht="30" x14ac:dyDescent="0.25">
      <c r="A17" s="73" t="s">
        <v>676</v>
      </c>
      <c r="B17" s="29"/>
      <c r="C17" s="66">
        <v>56</v>
      </c>
      <c r="D17" s="66">
        <v>21.6</v>
      </c>
      <c r="E17" s="66"/>
      <c r="F17" s="66"/>
      <c r="G17" s="66"/>
    </row>
    <row r="18" spans="1:7" x14ac:dyDescent="0.2">
      <c r="A18" s="48" t="s">
        <v>179</v>
      </c>
      <c r="B18" s="11" t="s">
        <v>180</v>
      </c>
      <c r="C18" s="64">
        <f t="shared" ref="C18:G19" si="0">C20</f>
        <v>20</v>
      </c>
      <c r="D18" s="64">
        <f t="shared" si="0"/>
        <v>0</v>
      </c>
      <c r="E18" s="64">
        <f t="shared" si="0"/>
        <v>0</v>
      </c>
      <c r="F18" s="64">
        <f t="shared" si="0"/>
        <v>0</v>
      </c>
      <c r="G18" s="64">
        <f t="shared" si="0"/>
        <v>0</v>
      </c>
    </row>
    <row r="19" spans="1:7" x14ac:dyDescent="0.2">
      <c r="A19" s="6" t="s">
        <v>172</v>
      </c>
      <c r="B19" s="11">
        <v>70</v>
      </c>
      <c r="C19" s="64">
        <f t="shared" si="0"/>
        <v>20</v>
      </c>
      <c r="D19" s="64">
        <f t="shared" si="0"/>
        <v>0</v>
      </c>
      <c r="E19" s="64">
        <f t="shared" si="0"/>
        <v>0</v>
      </c>
      <c r="F19" s="64">
        <f t="shared" si="0"/>
        <v>0</v>
      </c>
      <c r="G19" s="64">
        <f t="shared" si="0"/>
        <v>0</v>
      </c>
    </row>
    <row r="20" spans="1:7" x14ac:dyDescent="0.2">
      <c r="A20" s="23" t="s">
        <v>651</v>
      </c>
      <c r="B20" s="11" t="s">
        <v>188</v>
      </c>
      <c r="C20" s="64">
        <f t="shared" ref="C20:G21" si="1">C21</f>
        <v>20</v>
      </c>
      <c r="D20" s="64">
        <f t="shared" si="1"/>
        <v>0</v>
      </c>
      <c r="E20" s="64">
        <f t="shared" si="1"/>
        <v>0</v>
      </c>
      <c r="F20" s="64">
        <f t="shared" si="1"/>
        <v>0</v>
      </c>
      <c r="G20" s="64">
        <f t="shared" si="1"/>
        <v>0</v>
      </c>
    </row>
    <row r="21" spans="1:7" x14ac:dyDescent="0.2">
      <c r="A21" s="6" t="s">
        <v>172</v>
      </c>
      <c r="B21" s="11">
        <v>70</v>
      </c>
      <c r="C21" s="64">
        <f t="shared" si="1"/>
        <v>20</v>
      </c>
      <c r="D21" s="64">
        <f t="shared" si="1"/>
        <v>0</v>
      </c>
      <c r="E21" s="64">
        <f t="shared" si="1"/>
        <v>0</v>
      </c>
      <c r="F21" s="64">
        <f t="shared" si="1"/>
        <v>0</v>
      </c>
      <c r="G21" s="64">
        <f t="shared" si="1"/>
        <v>0</v>
      </c>
    </row>
    <row r="22" spans="1:7" ht="15.75" x14ac:dyDescent="0.25">
      <c r="A22" s="72" t="s">
        <v>650</v>
      </c>
      <c r="B22" s="29"/>
      <c r="C22" s="66">
        <v>20</v>
      </c>
      <c r="D22" s="66"/>
      <c r="E22" s="66"/>
      <c r="F22" s="66"/>
      <c r="G22" s="66"/>
    </row>
    <row r="23" spans="1:7" x14ac:dyDescent="0.2">
      <c r="A23" s="42" t="s">
        <v>192</v>
      </c>
      <c r="B23" s="11">
        <v>61.02</v>
      </c>
      <c r="C23" s="64">
        <f>C29+C27</f>
        <v>2145.04</v>
      </c>
      <c r="D23" s="64">
        <f>D29+D27</f>
        <v>2174.13</v>
      </c>
      <c r="E23" s="64">
        <f>E29+E27</f>
        <v>0</v>
      </c>
      <c r="F23" s="64">
        <f>F29+F27</f>
        <v>0</v>
      </c>
      <c r="G23" s="64">
        <f>G29+G27</f>
        <v>0</v>
      </c>
    </row>
    <row r="24" spans="1:7" s="19" customFormat="1" ht="14.25" x14ac:dyDescent="0.2">
      <c r="A24" s="36" t="s">
        <v>416</v>
      </c>
      <c r="B24" s="40">
        <v>51</v>
      </c>
      <c r="C24" s="34">
        <f>C28</f>
        <v>143</v>
      </c>
      <c r="D24" s="34">
        <f>D28</f>
        <v>85</v>
      </c>
      <c r="E24" s="34">
        <f>E28</f>
        <v>0</v>
      </c>
      <c r="F24" s="34">
        <f>F28</f>
        <v>0</v>
      </c>
      <c r="G24" s="34">
        <f>G28</f>
        <v>0</v>
      </c>
    </row>
    <row r="25" spans="1:7" ht="24" x14ac:dyDescent="0.2">
      <c r="A25" s="6" t="s">
        <v>171</v>
      </c>
      <c r="B25" s="11">
        <v>58</v>
      </c>
      <c r="C25" s="34">
        <f>C30</f>
        <v>1869.04</v>
      </c>
      <c r="D25" s="34">
        <f>D30</f>
        <v>2089.13</v>
      </c>
      <c r="E25" s="34">
        <f>E30</f>
        <v>0</v>
      </c>
      <c r="F25" s="34">
        <f>F30</f>
        <v>0</v>
      </c>
      <c r="G25" s="34">
        <f>G30</f>
        <v>0</v>
      </c>
    </row>
    <row r="26" spans="1:7" ht="15" customHeight="1" x14ac:dyDescent="0.2">
      <c r="A26" s="6" t="s">
        <v>195</v>
      </c>
      <c r="B26" s="11">
        <v>70</v>
      </c>
      <c r="C26" s="67">
        <f>C39</f>
        <v>133</v>
      </c>
      <c r="D26" s="67">
        <f>D39</f>
        <v>0</v>
      </c>
      <c r="E26" s="67">
        <f>E39</f>
        <v>0</v>
      </c>
      <c r="F26" s="67">
        <f>F39</f>
        <v>0</v>
      </c>
      <c r="G26" s="67">
        <f>G39</f>
        <v>0</v>
      </c>
    </row>
    <row r="27" spans="1:7" x14ac:dyDescent="0.2">
      <c r="A27" s="38" t="s">
        <v>301</v>
      </c>
      <c r="B27" s="40" t="s">
        <v>196</v>
      </c>
      <c r="C27" s="34">
        <f>SUM(C28:C28)</f>
        <v>143</v>
      </c>
      <c r="D27" s="34">
        <f>SUM(D28:D28)</f>
        <v>85</v>
      </c>
      <c r="E27" s="34">
        <f>SUM(E28:E28)</f>
        <v>0</v>
      </c>
      <c r="F27" s="34">
        <f>SUM(F28:F28)</f>
        <v>0</v>
      </c>
      <c r="G27" s="34">
        <f>SUM(G28:G28)</f>
        <v>0</v>
      </c>
    </row>
    <row r="28" spans="1:7" s="19" customFormat="1" ht="25.5" x14ac:dyDescent="0.2">
      <c r="A28" s="41" t="s">
        <v>425</v>
      </c>
      <c r="B28" s="40">
        <v>51</v>
      </c>
      <c r="C28" s="34">
        <v>143</v>
      </c>
      <c r="D28" s="34">
        <v>85</v>
      </c>
      <c r="E28" s="34"/>
      <c r="F28" s="34"/>
      <c r="G28" s="34"/>
    </row>
    <row r="29" spans="1:7" x14ac:dyDescent="0.2">
      <c r="A29" s="17" t="s">
        <v>197</v>
      </c>
      <c r="B29" s="11" t="s">
        <v>408</v>
      </c>
      <c r="C29" s="64">
        <f>C30+C39</f>
        <v>2002.04</v>
      </c>
      <c r="D29" s="64">
        <f>D30+D39</f>
        <v>2089.13</v>
      </c>
      <c r="E29" s="64">
        <f>E30+E39</f>
        <v>0</v>
      </c>
      <c r="F29" s="64">
        <f>F30+F39</f>
        <v>0</v>
      </c>
      <c r="G29" s="64">
        <f>G30+G39</f>
        <v>0</v>
      </c>
    </row>
    <row r="30" spans="1:7" ht="24" x14ac:dyDescent="0.2">
      <c r="A30" s="6" t="s">
        <v>171</v>
      </c>
      <c r="B30" s="11">
        <v>58</v>
      </c>
      <c r="C30" s="64">
        <f>C31+C35</f>
        <v>1869.04</v>
      </c>
      <c r="D30" s="64">
        <f>D31+D35</f>
        <v>2089.13</v>
      </c>
      <c r="E30" s="64">
        <f>E31+E35</f>
        <v>0</v>
      </c>
      <c r="F30" s="64">
        <f>F31+F35</f>
        <v>0</v>
      </c>
      <c r="G30" s="64">
        <f>G31+G35</f>
        <v>0</v>
      </c>
    </row>
    <row r="31" spans="1:7" ht="24" x14ac:dyDescent="0.2">
      <c r="A31" s="6" t="s">
        <v>477</v>
      </c>
      <c r="B31" s="11">
        <v>58.01</v>
      </c>
      <c r="C31" s="64">
        <f>SUM(C32:C34)</f>
        <v>1611.3899999999999</v>
      </c>
      <c r="D31" s="64">
        <f>SUM(D32:D34)</f>
        <v>60</v>
      </c>
      <c r="E31" s="64">
        <f>SUM(E32:E34)</f>
        <v>0</v>
      </c>
      <c r="F31" s="64">
        <f>SUM(F32:F34)</f>
        <v>0</v>
      </c>
      <c r="G31" s="64">
        <f>SUM(G32:G34)</f>
        <v>0</v>
      </c>
    </row>
    <row r="32" spans="1:7" ht="11.25" customHeight="1" x14ac:dyDescent="0.2">
      <c r="A32" s="26" t="s">
        <v>176</v>
      </c>
      <c r="B32" s="11" t="s">
        <v>404</v>
      </c>
      <c r="C32" s="67">
        <v>174.83</v>
      </c>
      <c r="D32" s="67">
        <v>9</v>
      </c>
      <c r="E32" s="67"/>
      <c r="F32" s="67"/>
      <c r="G32" s="67"/>
    </row>
    <row r="33" spans="1:7" ht="11.25" customHeight="1" x14ac:dyDescent="0.2">
      <c r="A33" s="26" t="s">
        <v>177</v>
      </c>
      <c r="B33" s="11" t="s">
        <v>405</v>
      </c>
      <c r="C33" s="67">
        <v>1436.56</v>
      </c>
      <c r="D33" s="67">
        <v>51</v>
      </c>
      <c r="E33" s="67"/>
      <c r="F33" s="67"/>
      <c r="G33" s="67"/>
    </row>
    <row r="34" spans="1:7" ht="11.25" customHeight="1" x14ac:dyDescent="0.2">
      <c r="A34" s="26" t="s">
        <v>178</v>
      </c>
      <c r="B34" s="11" t="s">
        <v>406</v>
      </c>
      <c r="C34" s="67"/>
      <c r="D34" s="67"/>
      <c r="E34" s="67"/>
      <c r="F34" s="67"/>
      <c r="G34" s="67"/>
    </row>
    <row r="35" spans="1:7" ht="24" x14ac:dyDescent="0.2">
      <c r="A35" s="6" t="s">
        <v>478</v>
      </c>
      <c r="B35" s="11">
        <v>58.11</v>
      </c>
      <c r="C35" s="64">
        <f>SUM(C36:C38)</f>
        <v>257.64999999999998</v>
      </c>
      <c r="D35" s="64">
        <f>SUM(D36:D38)</f>
        <v>2029.1299999999999</v>
      </c>
      <c r="E35" s="64">
        <f>SUM(E36:E38)</f>
        <v>0</v>
      </c>
      <c r="F35" s="64">
        <f>SUM(F36:F38)</f>
        <v>0</v>
      </c>
      <c r="G35" s="64">
        <f>SUM(G36:G38)</f>
        <v>0</v>
      </c>
    </row>
    <row r="36" spans="1:7" ht="11.25" customHeight="1" x14ac:dyDescent="0.2">
      <c r="A36" s="26" t="s">
        <v>176</v>
      </c>
      <c r="B36" s="11" t="s">
        <v>474</v>
      </c>
      <c r="C36" s="67">
        <v>38.65</v>
      </c>
      <c r="D36" s="67">
        <v>296.05</v>
      </c>
      <c r="E36" s="67"/>
      <c r="F36" s="67"/>
      <c r="G36" s="67"/>
    </row>
    <row r="37" spans="1:7" ht="11.25" customHeight="1" x14ac:dyDescent="0.2">
      <c r="A37" s="26" t="s">
        <v>177</v>
      </c>
      <c r="B37" s="11" t="s">
        <v>475</v>
      </c>
      <c r="C37" s="67">
        <v>219</v>
      </c>
      <c r="D37" s="67">
        <v>1733.08</v>
      </c>
      <c r="E37" s="67"/>
      <c r="F37" s="67"/>
      <c r="G37" s="67"/>
    </row>
    <row r="38" spans="1:7" ht="11.25" customHeight="1" x14ac:dyDescent="0.2">
      <c r="A38" s="26" t="s">
        <v>178</v>
      </c>
      <c r="B38" s="11" t="s">
        <v>476</v>
      </c>
      <c r="C38" s="67"/>
      <c r="D38" s="67"/>
      <c r="E38" s="67"/>
      <c r="F38" s="67"/>
      <c r="G38" s="67"/>
    </row>
    <row r="39" spans="1:7" ht="15" customHeight="1" x14ac:dyDescent="0.2">
      <c r="A39" s="6" t="s">
        <v>195</v>
      </c>
      <c r="B39" s="11">
        <v>70</v>
      </c>
      <c r="C39" s="67">
        <f>C42+C40+C41</f>
        <v>133</v>
      </c>
      <c r="D39" s="67">
        <f>D42+D40+D41</f>
        <v>0</v>
      </c>
      <c r="E39" s="67">
        <f>E42+E40+E41</f>
        <v>0</v>
      </c>
      <c r="F39" s="67">
        <f>F42+F40+F41</f>
        <v>0</v>
      </c>
      <c r="G39" s="67">
        <f>G42+G40+G41</f>
        <v>0</v>
      </c>
    </row>
    <row r="40" spans="1:7" ht="36.6" customHeight="1" x14ac:dyDescent="0.2">
      <c r="A40" s="76" t="s">
        <v>599</v>
      </c>
      <c r="B40" s="11"/>
      <c r="C40" s="67">
        <v>120</v>
      </c>
      <c r="D40" s="67"/>
      <c r="E40" s="67"/>
      <c r="F40" s="67"/>
      <c r="G40" s="67"/>
    </row>
    <row r="41" spans="1:7" ht="36.6" customHeight="1" x14ac:dyDescent="0.2">
      <c r="A41" s="76" t="s">
        <v>587</v>
      </c>
      <c r="B41" s="11"/>
      <c r="C41" s="67">
        <v>10</v>
      </c>
      <c r="D41" s="67"/>
      <c r="E41" s="67"/>
      <c r="F41" s="67"/>
      <c r="G41" s="67"/>
    </row>
    <row r="42" spans="1:7" ht="36.6" customHeight="1" x14ac:dyDescent="0.2">
      <c r="A42" s="76" t="s">
        <v>652</v>
      </c>
      <c r="B42" s="11"/>
      <c r="C42" s="67">
        <v>3</v>
      </c>
      <c r="D42" s="67"/>
      <c r="E42" s="67"/>
      <c r="F42" s="67"/>
      <c r="G42" s="67"/>
    </row>
    <row r="43" spans="1:7" x14ac:dyDescent="0.2">
      <c r="A43" s="48" t="s">
        <v>199</v>
      </c>
      <c r="B43" s="11" t="s">
        <v>200</v>
      </c>
      <c r="C43" s="64">
        <f>C49+C88+C92+C94</f>
        <v>9217.35</v>
      </c>
      <c r="D43" s="64">
        <f>D49+D88+D92+D94</f>
        <v>10195.859999999999</v>
      </c>
      <c r="E43" s="64">
        <f>E49+E88+E92+E94</f>
        <v>4706.1900000000005</v>
      </c>
      <c r="F43" s="64">
        <f>F49+F88+F92+F94</f>
        <v>867.12999999999988</v>
      </c>
      <c r="G43" s="64">
        <f>G49+G88+G92+G94</f>
        <v>642.67999999999995</v>
      </c>
    </row>
    <row r="44" spans="1:7" x14ac:dyDescent="0.2">
      <c r="A44" s="6" t="s">
        <v>195</v>
      </c>
      <c r="B44" s="11">
        <v>70</v>
      </c>
      <c r="C44" s="64">
        <f>C54+C89+C93+C95</f>
        <v>1239</v>
      </c>
      <c r="D44" s="64">
        <f>D54+D89+D93+D95</f>
        <v>1161.2099999999998</v>
      </c>
      <c r="E44" s="64">
        <f>E54+E89+E93+E95</f>
        <v>0</v>
      </c>
      <c r="F44" s="64">
        <f>F54+F89+F93+F95</f>
        <v>0</v>
      </c>
      <c r="G44" s="64">
        <f>G54+G89+G93+G95</f>
        <v>0</v>
      </c>
    </row>
    <row r="45" spans="1:7" ht="24" x14ac:dyDescent="0.2">
      <c r="A45" s="6" t="s">
        <v>477</v>
      </c>
      <c r="B45" s="11">
        <v>58</v>
      </c>
      <c r="C45" s="64">
        <f t="shared" ref="C45:G48" si="2">C50</f>
        <v>7978.35</v>
      </c>
      <c r="D45" s="64">
        <f t="shared" si="2"/>
        <v>9034.65</v>
      </c>
      <c r="E45" s="64">
        <f t="shared" si="2"/>
        <v>4706.1900000000005</v>
      </c>
      <c r="F45" s="64">
        <f t="shared" si="2"/>
        <v>867.12999999999988</v>
      </c>
      <c r="G45" s="64">
        <f t="shared" si="2"/>
        <v>642.67999999999995</v>
      </c>
    </row>
    <row r="46" spans="1:7" ht="11.25" customHeight="1" x14ac:dyDescent="0.2">
      <c r="A46" s="26" t="s">
        <v>176</v>
      </c>
      <c r="B46" s="11" t="s">
        <v>404</v>
      </c>
      <c r="C46" s="67">
        <f t="shared" si="2"/>
        <v>1131.51</v>
      </c>
      <c r="D46" s="67">
        <f t="shared" si="2"/>
        <v>1064.5899999999999</v>
      </c>
      <c r="E46" s="67">
        <f t="shared" si="2"/>
        <v>473.11</v>
      </c>
      <c r="F46" s="67">
        <f t="shared" si="2"/>
        <v>130.07</v>
      </c>
      <c r="G46" s="67">
        <f t="shared" si="2"/>
        <v>96.4</v>
      </c>
    </row>
    <row r="47" spans="1:7" ht="11.25" customHeight="1" x14ac:dyDescent="0.2">
      <c r="A47" s="26" t="s">
        <v>177</v>
      </c>
      <c r="B47" s="11" t="s">
        <v>405</v>
      </c>
      <c r="C47" s="67">
        <f t="shared" si="2"/>
        <v>6423.84</v>
      </c>
      <c r="D47" s="67">
        <f t="shared" si="2"/>
        <v>6056.99</v>
      </c>
      <c r="E47" s="67">
        <f t="shared" si="2"/>
        <v>3175.27</v>
      </c>
      <c r="F47" s="67">
        <f t="shared" si="2"/>
        <v>737.06</v>
      </c>
      <c r="G47" s="67">
        <f t="shared" si="2"/>
        <v>546.28</v>
      </c>
    </row>
    <row r="48" spans="1:7" ht="11.25" customHeight="1" x14ac:dyDescent="0.2">
      <c r="A48" s="26" t="s">
        <v>178</v>
      </c>
      <c r="B48" s="11" t="s">
        <v>406</v>
      </c>
      <c r="C48" s="67">
        <f t="shared" si="2"/>
        <v>423</v>
      </c>
      <c r="D48" s="67">
        <f t="shared" si="2"/>
        <v>1913.07</v>
      </c>
      <c r="E48" s="67">
        <f t="shared" si="2"/>
        <v>1057.81</v>
      </c>
      <c r="F48" s="67">
        <f t="shared" si="2"/>
        <v>0</v>
      </c>
      <c r="G48" s="67">
        <f t="shared" si="2"/>
        <v>0</v>
      </c>
    </row>
    <row r="49" spans="1:7" x14ac:dyDescent="0.2">
      <c r="A49" s="23" t="s">
        <v>378</v>
      </c>
      <c r="B49" s="11"/>
      <c r="C49" s="65">
        <f>C54+C50</f>
        <v>8740.7900000000009</v>
      </c>
      <c r="D49" s="65">
        <f>D54+D50</f>
        <v>10195.859999999999</v>
      </c>
      <c r="E49" s="65">
        <f>E54+E50</f>
        <v>4706.1900000000005</v>
      </c>
      <c r="F49" s="65">
        <f>F54+F50</f>
        <v>867.12999999999988</v>
      </c>
      <c r="G49" s="65">
        <f>G54+G50</f>
        <v>642.67999999999995</v>
      </c>
    </row>
    <row r="50" spans="1:7" ht="24" x14ac:dyDescent="0.2">
      <c r="A50" s="69" t="s">
        <v>477</v>
      </c>
      <c r="B50" s="11">
        <v>58.01</v>
      </c>
      <c r="C50" s="64">
        <f>SUM(C51:C53)</f>
        <v>7978.35</v>
      </c>
      <c r="D50" s="64">
        <f>SUM(D51:D53)</f>
        <v>9034.65</v>
      </c>
      <c r="E50" s="64">
        <f>SUM(E51:E53)</f>
        <v>4706.1900000000005</v>
      </c>
      <c r="F50" s="64">
        <f>SUM(F51:F53)</f>
        <v>867.12999999999988</v>
      </c>
      <c r="G50" s="64">
        <f>SUM(G51:G53)</f>
        <v>642.67999999999995</v>
      </c>
    </row>
    <row r="51" spans="1:7" ht="11.25" customHeight="1" x14ac:dyDescent="0.2">
      <c r="A51" s="26" t="s">
        <v>176</v>
      </c>
      <c r="B51" s="11" t="s">
        <v>404</v>
      </c>
      <c r="C51" s="67">
        <v>1131.51</v>
      </c>
      <c r="D51" s="67">
        <v>1064.5899999999999</v>
      </c>
      <c r="E51" s="67">
        <v>473.11</v>
      </c>
      <c r="F51" s="67">
        <v>130.07</v>
      </c>
      <c r="G51" s="67">
        <v>96.4</v>
      </c>
    </row>
    <row r="52" spans="1:7" ht="11.25" customHeight="1" x14ac:dyDescent="0.2">
      <c r="A52" s="26" t="s">
        <v>177</v>
      </c>
      <c r="B52" s="11" t="s">
        <v>405</v>
      </c>
      <c r="C52" s="67">
        <v>6423.84</v>
      </c>
      <c r="D52" s="67">
        <v>6056.99</v>
      </c>
      <c r="E52" s="67">
        <v>3175.27</v>
      </c>
      <c r="F52" s="67">
        <v>737.06</v>
      </c>
      <c r="G52" s="67">
        <v>546.28</v>
      </c>
    </row>
    <row r="53" spans="1:7" ht="11.25" customHeight="1" x14ac:dyDescent="0.2">
      <c r="A53" s="26" t="s">
        <v>178</v>
      </c>
      <c r="B53" s="11" t="s">
        <v>406</v>
      </c>
      <c r="C53" s="67">
        <v>423</v>
      </c>
      <c r="D53" s="67">
        <v>1913.07</v>
      </c>
      <c r="E53" s="67">
        <v>1057.81</v>
      </c>
      <c r="F53" s="67"/>
      <c r="G53" s="67"/>
    </row>
    <row r="54" spans="1:7" x14ac:dyDescent="0.2">
      <c r="A54" s="6" t="s">
        <v>195</v>
      </c>
      <c r="B54" s="11">
        <v>70</v>
      </c>
      <c r="C54" s="65">
        <f>SUM(C55:C87)</f>
        <v>762.43999999999994</v>
      </c>
      <c r="D54" s="65">
        <f>SUM(D55:D87)</f>
        <v>1161.2099999999998</v>
      </c>
      <c r="E54" s="65">
        <f>SUM(E55:E87)</f>
        <v>0</v>
      </c>
      <c r="F54" s="65">
        <f>SUM(F55:F87)</f>
        <v>0</v>
      </c>
      <c r="G54" s="65">
        <f>SUM(G55:G87)</f>
        <v>0</v>
      </c>
    </row>
    <row r="55" spans="1:7" ht="39.75" customHeight="1" x14ac:dyDescent="0.2">
      <c r="A55" s="72" t="s">
        <v>519</v>
      </c>
      <c r="B55" s="70"/>
      <c r="C55" s="71">
        <v>247</v>
      </c>
      <c r="D55" s="71">
        <v>247</v>
      </c>
      <c r="E55" s="71"/>
      <c r="F55" s="71"/>
      <c r="G55" s="71"/>
    </row>
    <row r="56" spans="1:7" ht="30" x14ac:dyDescent="0.2">
      <c r="A56" s="72" t="s">
        <v>518</v>
      </c>
      <c r="B56" s="70"/>
      <c r="C56" s="71">
        <v>33</v>
      </c>
      <c r="D56" s="71"/>
      <c r="E56" s="71"/>
      <c r="F56" s="71"/>
      <c r="G56" s="71"/>
    </row>
    <row r="57" spans="1:7" ht="45" x14ac:dyDescent="0.2">
      <c r="A57" s="72" t="s">
        <v>492</v>
      </c>
      <c r="B57" s="70"/>
      <c r="C57" s="71">
        <v>249</v>
      </c>
      <c r="D57" s="71">
        <v>477</v>
      </c>
      <c r="E57" s="71"/>
      <c r="F57" s="71"/>
      <c r="G57" s="71"/>
    </row>
    <row r="58" spans="1:7" ht="45" x14ac:dyDescent="0.2">
      <c r="A58" s="72" t="s">
        <v>377</v>
      </c>
      <c r="B58" s="70"/>
      <c r="C58" s="71">
        <v>0</v>
      </c>
      <c r="D58" s="71">
        <v>10</v>
      </c>
      <c r="E58" s="71"/>
      <c r="F58" s="71"/>
      <c r="G58" s="71"/>
    </row>
    <row r="59" spans="1:7" ht="15" x14ac:dyDescent="0.2">
      <c r="A59" s="72" t="s">
        <v>493</v>
      </c>
      <c r="B59" s="70"/>
      <c r="C59" s="71">
        <v>0</v>
      </c>
      <c r="D59" s="71"/>
      <c r="E59" s="71"/>
      <c r="F59" s="71"/>
      <c r="G59" s="71"/>
    </row>
    <row r="60" spans="1:7" ht="45" x14ac:dyDescent="0.2">
      <c r="A60" s="74" t="s">
        <v>427</v>
      </c>
      <c r="B60" s="70"/>
      <c r="C60" s="71">
        <v>0.93</v>
      </c>
      <c r="D60" s="71">
        <v>20.93</v>
      </c>
      <c r="E60" s="71"/>
      <c r="F60" s="71"/>
      <c r="G60" s="71"/>
    </row>
    <row r="61" spans="1:7" ht="45" x14ac:dyDescent="0.2">
      <c r="A61" s="74" t="s">
        <v>428</v>
      </c>
      <c r="B61" s="70"/>
      <c r="C61" s="71">
        <v>0.93</v>
      </c>
      <c r="D61" s="71">
        <v>20.93</v>
      </c>
      <c r="E61" s="71"/>
      <c r="F61" s="71"/>
      <c r="G61" s="71"/>
    </row>
    <row r="62" spans="1:7" ht="45" x14ac:dyDescent="0.2">
      <c r="A62" s="74" t="s">
        <v>429</v>
      </c>
      <c r="B62" s="70"/>
      <c r="C62" s="71">
        <v>12.79</v>
      </c>
      <c r="D62" s="71">
        <v>62.79</v>
      </c>
      <c r="E62" s="71"/>
      <c r="F62" s="71"/>
      <c r="G62" s="71"/>
    </row>
    <row r="63" spans="1:7" ht="45" x14ac:dyDescent="0.2">
      <c r="A63" s="74" t="s">
        <v>430</v>
      </c>
      <c r="B63" s="70"/>
      <c r="C63" s="71">
        <v>10.47</v>
      </c>
      <c r="D63" s="71">
        <v>10.47</v>
      </c>
      <c r="E63" s="71"/>
      <c r="F63" s="71"/>
      <c r="G63" s="71"/>
    </row>
    <row r="64" spans="1:7" ht="60" x14ac:dyDescent="0.2">
      <c r="A64" s="72" t="s">
        <v>494</v>
      </c>
      <c r="B64" s="70"/>
      <c r="C64" s="71">
        <v>5.47</v>
      </c>
      <c r="D64" s="71">
        <v>10.47</v>
      </c>
      <c r="E64" s="71"/>
      <c r="F64" s="71"/>
      <c r="G64" s="71"/>
    </row>
    <row r="65" spans="1:7" ht="45" x14ac:dyDescent="0.2">
      <c r="A65" s="74" t="s">
        <v>431</v>
      </c>
      <c r="B65" s="70"/>
      <c r="C65" s="71">
        <v>24</v>
      </c>
      <c r="D65" s="71">
        <v>24</v>
      </c>
      <c r="E65" s="71"/>
      <c r="F65" s="71"/>
      <c r="G65" s="71"/>
    </row>
    <row r="66" spans="1:7" ht="45" x14ac:dyDescent="0.2">
      <c r="A66" s="74" t="s">
        <v>432</v>
      </c>
      <c r="B66" s="70"/>
      <c r="C66" s="71">
        <v>34.880000000000003</v>
      </c>
      <c r="D66" s="71">
        <v>34.880000000000003</v>
      </c>
      <c r="E66" s="71"/>
      <c r="F66" s="71"/>
      <c r="G66" s="71"/>
    </row>
    <row r="67" spans="1:7" ht="30" x14ac:dyDescent="0.2">
      <c r="A67" s="72" t="s">
        <v>495</v>
      </c>
      <c r="B67" s="70"/>
      <c r="C67" s="71">
        <v>4</v>
      </c>
      <c r="D67" s="71">
        <v>24</v>
      </c>
      <c r="E67" s="71"/>
      <c r="F67" s="71"/>
      <c r="G67" s="71"/>
    </row>
    <row r="68" spans="1:7" ht="30" x14ac:dyDescent="0.2">
      <c r="A68" s="72" t="s">
        <v>433</v>
      </c>
      <c r="B68" s="70"/>
      <c r="C68" s="71">
        <v>20</v>
      </c>
      <c r="D68" s="71"/>
      <c r="E68" s="71"/>
      <c r="F68" s="71"/>
      <c r="G68" s="71"/>
    </row>
    <row r="69" spans="1:7" ht="30" x14ac:dyDescent="0.2">
      <c r="A69" s="72" t="s">
        <v>434</v>
      </c>
      <c r="B69" s="70"/>
      <c r="C69" s="71">
        <v>16.5</v>
      </c>
      <c r="D69" s="71"/>
      <c r="E69" s="71"/>
      <c r="F69" s="71"/>
      <c r="G69" s="71"/>
    </row>
    <row r="70" spans="1:7" ht="30" x14ac:dyDescent="0.2">
      <c r="A70" s="72" t="s">
        <v>496</v>
      </c>
      <c r="B70" s="70"/>
      <c r="C70" s="71">
        <v>48</v>
      </c>
      <c r="D70" s="71"/>
      <c r="E70" s="71"/>
      <c r="F70" s="71"/>
      <c r="G70" s="71"/>
    </row>
    <row r="71" spans="1:7" ht="45" x14ac:dyDescent="0.2">
      <c r="A71" s="72" t="s">
        <v>435</v>
      </c>
      <c r="B71" s="70"/>
      <c r="C71" s="71">
        <v>0</v>
      </c>
      <c r="D71" s="71">
        <v>26</v>
      </c>
      <c r="E71" s="71"/>
      <c r="F71" s="71"/>
      <c r="G71" s="71"/>
    </row>
    <row r="72" spans="1:7" ht="45" x14ac:dyDescent="0.2">
      <c r="A72" s="72" t="s">
        <v>497</v>
      </c>
      <c r="B72" s="70"/>
      <c r="C72" s="71">
        <v>0</v>
      </c>
      <c r="D72" s="71">
        <v>18.89</v>
      </c>
      <c r="E72" s="71"/>
      <c r="F72" s="71"/>
      <c r="G72" s="71"/>
    </row>
    <row r="73" spans="1:7" ht="45" x14ac:dyDescent="0.2">
      <c r="A73" s="72" t="s">
        <v>498</v>
      </c>
      <c r="B73" s="70"/>
      <c r="C73" s="71">
        <v>0</v>
      </c>
      <c r="D73" s="71">
        <v>21.1</v>
      </c>
      <c r="E73" s="71"/>
      <c r="F73" s="71"/>
      <c r="G73" s="71"/>
    </row>
    <row r="74" spans="1:7" ht="45" x14ac:dyDescent="0.2">
      <c r="A74" s="72" t="s">
        <v>499</v>
      </c>
      <c r="B74" s="70"/>
      <c r="C74" s="71">
        <v>0</v>
      </c>
      <c r="D74" s="71">
        <v>5.3</v>
      </c>
      <c r="E74" s="71"/>
      <c r="F74" s="71"/>
      <c r="G74" s="71"/>
    </row>
    <row r="75" spans="1:7" ht="45" x14ac:dyDescent="0.2">
      <c r="A75" s="72" t="s">
        <v>436</v>
      </c>
      <c r="B75" s="70"/>
      <c r="C75" s="71">
        <v>0</v>
      </c>
      <c r="D75" s="71">
        <v>22.7</v>
      </c>
      <c r="E75" s="71"/>
      <c r="F75" s="71"/>
      <c r="G75" s="71"/>
    </row>
    <row r="76" spans="1:7" ht="45" x14ac:dyDescent="0.2">
      <c r="A76" s="72" t="s">
        <v>500</v>
      </c>
      <c r="B76" s="70"/>
      <c r="C76" s="71">
        <v>0</v>
      </c>
      <c r="D76" s="71">
        <v>23.18</v>
      </c>
      <c r="E76" s="71"/>
      <c r="F76" s="71"/>
      <c r="G76" s="71"/>
    </row>
    <row r="77" spans="1:7" ht="45" x14ac:dyDescent="0.2">
      <c r="A77" s="72" t="s">
        <v>501</v>
      </c>
      <c r="B77" s="70"/>
      <c r="C77" s="71">
        <v>0</v>
      </c>
      <c r="D77" s="71">
        <v>27.81</v>
      </c>
      <c r="E77" s="71"/>
      <c r="F77" s="71"/>
      <c r="G77" s="71"/>
    </row>
    <row r="78" spans="1:7" ht="60" x14ac:dyDescent="0.2">
      <c r="A78" s="72" t="s">
        <v>502</v>
      </c>
      <c r="B78" s="70"/>
      <c r="C78" s="71">
        <v>0</v>
      </c>
      <c r="D78" s="71">
        <v>6.96</v>
      </c>
      <c r="E78" s="71"/>
      <c r="F78" s="71"/>
      <c r="G78" s="71"/>
    </row>
    <row r="79" spans="1:7" ht="45" x14ac:dyDescent="0.2">
      <c r="A79" s="72" t="s">
        <v>437</v>
      </c>
      <c r="B79" s="70"/>
      <c r="C79" s="71">
        <v>13.3</v>
      </c>
      <c r="D79" s="71">
        <v>15.3</v>
      </c>
      <c r="E79" s="71"/>
      <c r="F79" s="71"/>
      <c r="G79" s="71"/>
    </row>
    <row r="80" spans="1:7" ht="45" x14ac:dyDescent="0.2">
      <c r="A80" s="72" t="s">
        <v>503</v>
      </c>
      <c r="B80" s="70"/>
      <c r="C80" s="71">
        <v>17.25</v>
      </c>
      <c r="D80" s="71">
        <v>17.399999999999999</v>
      </c>
      <c r="E80" s="71"/>
      <c r="F80" s="71"/>
      <c r="G80" s="71"/>
    </row>
    <row r="81" spans="1:7" ht="45" x14ac:dyDescent="0.2">
      <c r="A81" s="72" t="s">
        <v>620</v>
      </c>
      <c r="B81" s="70"/>
      <c r="C81" s="71">
        <v>3.6</v>
      </c>
      <c r="D81" s="71">
        <v>3.6</v>
      </c>
      <c r="E81" s="71"/>
      <c r="F81" s="71"/>
      <c r="G81" s="71"/>
    </row>
    <row r="82" spans="1:7" ht="60" x14ac:dyDescent="0.2">
      <c r="A82" s="72" t="s">
        <v>504</v>
      </c>
      <c r="B82" s="70"/>
      <c r="C82" s="71">
        <v>4.32</v>
      </c>
      <c r="D82" s="71">
        <v>7.5</v>
      </c>
      <c r="E82" s="71"/>
      <c r="F82" s="71"/>
      <c r="G82" s="71"/>
    </row>
    <row r="83" spans="1:7" ht="45" x14ac:dyDescent="0.2">
      <c r="A83" s="72" t="s">
        <v>600</v>
      </c>
      <c r="B83" s="70"/>
      <c r="C83" s="71">
        <v>10</v>
      </c>
      <c r="D83" s="71">
        <v>10</v>
      </c>
      <c r="E83" s="71"/>
      <c r="F83" s="71"/>
      <c r="G83" s="71"/>
    </row>
    <row r="84" spans="1:7" ht="45" x14ac:dyDescent="0.2">
      <c r="A84" s="72" t="s">
        <v>677</v>
      </c>
      <c r="B84" s="70"/>
      <c r="C84" s="71">
        <v>0</v>
      </c>
      <c r="D84" s="71">
        <v>10</v>
      </c>
      <c r="E84" s="71"/>
      <c r="F84" s="71"/>
      <c r="G84" s="71"/>
    </row>
    <row r="85" spans="1:7" ht="30" x14ac:dyDescent="0.2">
      <c r="A85" s="72" t="s">
        <v>601</v>
      </c>
      <c r="B85" s="70"/>
      <c r="C85" s="71">
        <v>1</v>
      </c>
      <c r="D85" s="71"/>
      <c r="E85" s="71"/>
      <c r="F85" s="71"/>
      <c r="G85" s="71"/>
    </row>
    <row r="86" spans="1:7" ht="30" x14ac:dyDescent="0.2">
      <c r="A86" s="72" t="s">
        <v>678</v>
      </c>
      <c r="B86" s="70"/>
      <c r="C86" s="71">
        <v>3</v>
      </c>
      <c r="D86" s="71">
        <v>3</v>
      </c>
      <c r="E86" s="71"/>
      <c r="F86" s="71"/>
      <c r="G86" s="71"/>
    </row>
    <row r="87" spans="1:7" ht="30" x14ac:dyDescent="0.2">
      <c r="A87" s="72" t="s">
        <v>505</v>
      </c>
      <c r="B87" s="70"/>
      <c r="C87" s="71">
        <v>3</v>
      </c>
      <c r="D87" s="71"/>
      <c r="E87" s="71"/>
      <c r="F87" s="71"/>
      <c r="G87" s="71"/>
    </row>
    <row r="88" spans="1:7" ht="15" x14ac:dyDescent="0.25">
      <c r="A88" s="56" t="s">
        <v>471</v>
      </c>
      <c r="B88" s="21"/>
      <c r="C88" s="66">
        <f>C89</f>
        <v>458.15999999999997</v>
      </c>
      <c r="D88" s="66">
        <f>D89</f>
        <v>0</v>
      </c>
      <c r="E88" s="66">
        <f>E89</f>
        <v>0</v>
      </c>
      <c r="F88" s="66">
        <f>F89</f>
        <v>0</v>
      </c>
      <c r="G88" s="66">
        <f>G89</f>
        <v>0</v>
      </c>
    </row>
    <row r="89" spans="1:7" ht="15" x14ac:dyDescent="0.25">
      <c r="A89" s="6" t="s">
        <v>195</v>
      </c>
      <c r="B89" s="21">
        <v>70</v>
      </c>
      <c r="C89" s="66">
        <f>SUM(C90:C91)</f>
        <v>458.15999999999997</v>
      </c>
      <c r="D89" s="66">
        <f>SUM(D90:D91)</f>
        <v>0</v>
      </c>
      <c r="E89" s="66">
        <f>SUM(E90:E91)</f>
        <v>0</v>
      </c>
      <c r="F89" s="66">
        <f>SUM(F90:F91)</f>
        <v>0</v>
      </c>
      <c r="G89" s="66">
        <f>SUM(G90:G91)</f>
        <v>0</v>
      </c>
    </row>
    <row r="90" spans="1:7" ht="30" x14ac:dyDescent="0.25">
      <c r="A90" s="56" t="s">
        <v>472</v>
      </c>
      <c r="B90" s="21"/>
      <c r="C90" s="66">
        <v>273.44</v>
      </c>
      <c r="D90" s="66"/>
      <c r="E90" s="66"/>
      <c r="F90" s="66"/>
      <c r="G90" s="66"/>
    </row>
    <row r="91" spans="1:7" ht="45" x14ac:dyDescent="0.25">
      <c r="A91" s="56" t="s">
        <v>473</v>
      </c>
      <c r="B91" s="21"/>
      <c r="C91" s="66">
        <v>184.72</v>
      </c>
      <c r="D91" s="66"/>
      <c r="E91" s="66"/>
      <c r="F91" s="66"/>
      <c r="G91" s="66"/>
    </row>
    <row r="92" spans="1:7" ht="15" x14ac:dyDescent="0.25">
      <c r="A92" s="56" t="s">
        <v>579</v>
      </c>
      <c r="B92" s="21"/>
      <c r="C92" s="66">
        <f>C93</f>
        <v>15</v>
      </c>
      <c r="D92" s="66">
        <f>D93</f>
        <v>0</v>
      </c>
      <c r="E92" s="66">
        <f>E93</f>
        <v>0</v>
      </c>
      <c r="F92" s="66">
        <f>F93</f>
        <v>0</v>
      </c>
      <c r="G92" s="66">
        <f>G93</f>
        <v>0</v>
      </c>
    </row>
    <row r="93" spans="1:7" ht="15" x14ac:dyDescent="0.25">
      <c r="A93" s="56" t="s">
        <v>580</v>
      </c>
      <c r="B93" s="21"/>
      <c r="C93" s="66">
        <v>15</v>
      </c>
      <c r="D93" s="66"/>
      <c r="E93" s="66"/>
      <c r="F93" s="66"/>
      <c r="G93" s="66"/>
    </row>
    <row r="94" spans="1:7" ht="15" x14ac:dyDescent="0.25">
      <c r="A94" s="56" t="s">
        <v>629</v>
      </c>
      <c r="B94" s="21"/>
      <c r="C94" s="66">
        <f>C95</f>
        <v>3.4</v>
      </c>
      <c r="D94" s="66">
        <f>D95</f>
        <v>0</v>
      </c>
      <c r="E94" s="66">
        <f>E95</f>
        <v>0</v>
      </c>
      <c r="F94" s="66">
        <f>F95</f>
        <v>0</v>
      </c>
      <c r="G94" s="66">
        <f>G95</f>
        <v>0</v>
      </c>
    </row>
    <row r="95" spans="1:7" ht="15" x14ac:dyDescent="0.25">
      <c r="A95" s="56" t="s">
        <v>634</v>
      </c>
      <c r="B95" s="21"/>
      <c r="C95" s="66">
        <v>3.4</v>
      </c>
      <c r="D95" s="66"/>
      <c r="E95" s="66"/>
      <c r="F95" s="66"/>
      <c r="G95" s="66"/>
    </row>
    <row r="96" spans="1:7" x14ac:dyDescent="0.2">
      <c r="A96" s="43" t="s">
        <v>202</v>
      </c>
      <c r="B96" s="40">
        <v>66.02</v>
      </c>
      <c r="C96" s="45">
        <f t="shared" ref="C96:G97" si="3">C98</f>
        <v>20</v>
      </c>
      <c r="D96" s="45">
        <f t="shared" si="3"/>
        <v>50</v>
      </c>
      <c r="E96" s="45">
        <f t="shared" si="3"/>
        <v>0</v>
      </c>
      <c r="F96" s="45">
        <f t="shared" si="3"/>
        <v>0</v>
      </c>
      <c r="G96" s="45">
        <f t="shared" si="3"/>
        <v>0</v>
      </c>
    </row>
    <row r="97" spans="1:7" x14ac:dyDescent="0.2">
      <c r="A97" s="6" t="s">
        <v>172</v>
      </c>
      <c r="B97" s="40">
        <v>70</v>
      </c>
      <c r="C97" s="45">
        <f t="shared" si="3"/>
        <v>20</v>
      </c>
      <c r="D97" s="45">
        <f t="shared" si="3"/>
        <v>50</v>
      </c>
      <c r="E97" s="45">
        <f t="shared" si="3"/>
        <v>0</v>
      </c>
      <c r="F97" s="45">
        <f t="shared" si="3"/>
        <v>0</v>
      </c>
      <c r="G97" s="45">
        <f t="shared" si="3"/>
        <v>0</v>
      </c>
    </row>
    <row r="98" spans="1:7" x14ac:dyDescent="0.2">
      <c r="A98" s="44" t="s">
        <v>203</v>
      </c>
      <c r="B98" s="40" t="s">
        <v>204</v>
      </c>
      <c r="C98" s="45">
        <f t="shared" ref="C98:G98" si="4">C99</f>
        <v>20</v>
      </c>
      <c r="D98" s="45">
        <f t="shared" si="4"/>
        <v>50</v>
      </c>
      <c r="E98" s="45">
        <f t="shared" si="4"/>
        <v>0</v>
      </c>
      <c r="F98" s="45">
        <f t="shared" si="4"/>
        <v>0</v>
      </c>
      <c r="G98" s="45">
        <f t="shared" si="4"/>
        <v>0</v>
      </c>
    </row>
    <row r="99" spans="1:7" x14ac:dyDescent="0.2">
      <c r="A99" s="6" t="s">
        <v>172</v>
      </c>
      <c r="B99" s="40">
        <v>70</v>
      </c>
      <c r="C99" s="45">
        <f>C100</f>
        <v>20</v>
      </c>
      <c r="D99" s="45">
        <f>D100</f>
        <v>50</v>
      </c>
      <c r="E99" s="45">
        <f>E100</f>
        <v>0</v>
      </c>
      <c r="F99" s="45">
        <f>F100</f>
        <v>0</v>
      </c>
      <c r="G99" s="45">
        <f>G100</f>
        <v>0</v>
      </c>
    </row>
    <row r="100" spans="1:7" x14ac:dyDescent="0.2">
      <c r="A100" s="6" t="s">
        <v>679</v>
      </c>
      <c r="B100" s="11"/>
      <c r="C100" s="65">
        <v>20</v>
      </c>
      <c r="D100" s="65">
        <v>50</v>
      </c>
      <c r="E100" s="65"/>
      <c r="F100" s="65"/>
      <c r="G100" s="65"/>
    </row>
    <row r="101" spans="1:7" x14ac:dyDescent="0.2">
      <c r="A101" s="48" t="s">
        <v>205</v>
      </c>
      <c r="B101" s="11" t="s">
        <v>206</v>
      </c>
      <c r="C101" s="64">
        <f>C105+C115</f>
        <v>3444.6499999999996</v>
      </c>
      <c r="D101" s="64">
        <f>D105+D115</f>
        <v>8005.6900000000005</v>
      </c>
      <c r="E101" s="64">
        <f>E105+E115</f>
        <v>13943.96</v>
      </c>
      <c r="F101" s="64">
        <f>F105+F115</f>
        <v>4981.7700000000004</v>
      </c>
      <c r="G101" s="64">
        <f>G105+G115</f>
        <v>0</v>
      </c>
    </row>
    <row r="102" spans="1:7" ht="25.5" x14ac:dyDescent="0.2">
      <c r="A102" s="41" t="s">
        <v>425</v>
      </c>
      <c r="B102" s="11">
        <v>51</v>
      </c>
      <c r="C102" s="64">
        <f>C106</f>
        <v>0</v>
      </c>
      <c r="D102" s="64">
        <f>D106</f>
        <v>0</v>
      </c>
      <c r="E102" s="64">
        <f>E106</f>
        <v>0</v>
      </c>
      <c r="F102" s="64">
        <f>F106</f>
        <v>0</v>
      </c>
      <c r="G102" s="64">
        <f>G106</f>
        <v>0</v>
      </c>
    </row>
    <row r="103" spans="1:7" ht="24" x14ac:dyDescent="0.2">
      <c r="A103" s="6" t="s">
        <v>477</v>
      </c>
      <c r="B103" s="11">
        <v>58</v>
      </c>
      <c r="C103" s="79">
        <f>C118</f>
        <v>258.89</v>
      </c>
      <c r="D103" s="79">
        <f>D118</f>
        <v>4281.41</v>
      </c>
      <c r="E103" s="79">
        <f>E118</f>
        <v>13943.96</v>
      </c>
      <c r="F103" s="79">
        <f>F118</f>
        <v>4981.7700000000004</v>
      </c>
      <c r="G103" s="79">
        <f>G118</f>
        <v>0</v>
      </c>
    </row>
    <row r="104" spans="1:7" x14ac:dyDescent="0.2">
      <c r="A104" s="6" t="s">
        <v>172</v>
      </c>
      <c r="B104" s="11">
        <v>70</v>
      </c>
      <c r="C104" s="64">
        <f>C107+C116</f>
        <v>3185.7599999999998</v>
      </c>
      <c r="D104" s="64">
        <f>D107+D116</f>
        <v>3724.28</v>
      </c>
      <c r="E104" s="64">
        <f>E107+E116</f>
        <v>0</v>
      </c>
      <c r="F104" s="64">
        <f>F107+F116</f>
        <v>0</v>
      </c>
      <c r="G104" s="64">
        <f>G107+G116</f>
        <v>0</v>
      </c>
    </row>
    <row r="105" spans="1:7" ht="20.25" customHeight="1" x14ac:dyDescent="0.2">
      <c r="A105" s="22" t="s">
        <v>208</v>
      </c>
      <c r="B105" s="11" t="s">
        <v>209</v>
      </c>
      <c r="C105" s="64">
        <f>C108+C111</f>
        <v>15</v>
      </c>
      <c r="D105" s="64">
        <f>D108+D111</f>
        <v>0</v>
      </c>
      <c r="E105" s="64">
        <f>E108+E111</f>
        <v>0</v>
      </c>
      <c r="F105" s="64">
        <f>F108+F111</f>
        <v>0</v>
      </c>
      <c r="G105" s="64">
        <f>G108+G111</f>
        <v>0</v>
      </c>
    </row>
    <row r="106" spans="1:7" ht="26.25" customHeight="1" x14ac:dyDescent="0.2">
      <c r="A106" s="41" t="s">
        <v>425</v>
      </c>
      <c r="B106" s="11">
        <v>51</v>
      </c>
      <c r="C106" s="64">
        <f>C109</f>
        <v>0</v>
      </c>
      <c r="D106" s="64">
        <f>D109</f>
        <v>0</v>
      </c>
      <c r="E106" s="64">
        <f>E109</f>
        <v>0</v>
      </c>
      <c r="F106" s="64">
        <f>F109</f>
        <v>0</v>
      </c>
      <c r="G106" s="64">
        <f>G109</f>
        <v>0</v>
      </c>
    </row>
    <row r="107" spans="1:7" ht="19.5" customHeight="1" x14ac:dyDescent="0.2">
      <c r="A107" s="6" t="s">
        <v>195</v>
      </c>
      <c r="B107" s="11">
        <v>70</v>
      </c>
      <c r="C107" s="64">
        <f>C112</f>
        <v>15</v>
      </c>
      <c r="D107" s="64">
        <f>D112</f>
        <v>0</v>
      </c>
      <c r="E107" s="64">
        <f>E112</f>
        <v>0</v>
      </c>
      <c r="F107" s="64">
        <f>F112</f>
        <v>0</v>
      </c>
      <c r="G107" s="64">
        <f>G112</f>
        <v>0</v>
      </c>
    </row>
    <row r="108" spans="1:7" x14ac:dyDescent="0.2">
      <c r="A108" s="22" t="s">
        <v>424</v>
      </c>
      <c r="B108" s="11" t="s">
        <v>213</v>
      </c>
      <c r="C108" s="64">
        <f>C109</f>
        <v>0</v>
      </c>
      <c r="D108" s="64">
        <f>D109</f>
        <v>0</v>
      </c>
      <c r="E108" s="64">
        <f>E109</f>
        <v>0</v>
      </c>
      <c r="F108" s="64">
        <f>F109</f>
        <v>0</v>
      </c>
      <c r="G108" s="64">
        <f>G109</f>
        <v>0</v>
      </c>
    </row>
    <row r="109" spans="1:7" ht="25.5" x14ac:dyDescent="0.2">
      <c r="A109" s="41" t="s">
        <v>425</v>
      </c>
      <c r="B109" s="11">
        <v>51</v>
      </c>
      <c r="C109" s="64">
        <f>SUM(C110:C110)</f>
        <v>0</v>
      </c>
      <c r="D109" s="64">
        <f>SUM(D110:D110)</f>
        <v>0</v>
      </c>
      <c r="E109" s="64">
        <f>SUM(E110:E110)</f>
        <v>0</v>
      </c>
      <c r="F109" s="64">
        <f>SUM(F110:F110)</f>
        <v>0</v>
      </c>
      <c r="G109" s="64">
        <f>SUM(G110:G110)</f>
        <v>0</v>
      </c>
    </row>
    <row r="110" spans="1:7" x14ac:dyDescent="0.2">
      <c r="A110" s="49"/>
      <c r="B110" s="14"/>
      <c r="C110" s="65"/>
      <c r="D110" s="65"/>
      <c r="E110" s="65"/>
      <c r="F110" s="65"/>
      <c r="G110" s="65"/>
    </row>
    <row r="111" spans="1:7" x14ac:dyDescent="0.2">
      <c r="A111" s="35" t="s">
        <v>633</v>
      </c>
      <c r="B111" s="11" t="s">
        <v>215</v>
      </c>
      <c r="C111" s="64">
        <f>C112</f>
        <v>15</v>
      </c>
      <c r="D111" s="64">
        <f>D112</f>
        <v>0</v>
      </c>
      <c r="E111" s="64">
        <f>E112</f>
        <v>0</v>
      </c>
      <c r="F111" s="64">
        <f>F112</f>
        <v>0</v>
      </c>
      <c r="G111" s="64">
        <f>G112</f>
        <v>0</v>
      </c>
    </row>
    <row r="112" spans="1:7" x14ac:dyDescent="0.2">
      <c r="A112" s="6" t="s">
        <v>195</v>
      </c>
      <c r="B112" s="11">
        <v>70</v>
      </c>
      <c r="C112" s="64">
        <f>C113+C114</f>
        <v>15</v>
      </c>
      <c r="D112" s="64">
        <f>D113+D114</f>
        <v>0</v>
      </c>
      <c r="E112" s="64">
        <f>E113+E114</f>
        <v>0</v>
      </c>
      <c r="F112" s="64">
        <f>F113+F114</f>
        <v>0</v>
      </c>
      <c r="G112" s="64">
        <f>G113+G114</f>
        <v>0</v>
      </c>
    </row>
    <row r="113" spans="1:7" ht="27" customHeight="1" x14ac:dyDescent="0.2">
      <c r="A113" s="72" t="s">
        <v>509</v>
      </c>
      <c r="B113" s="11"/>
      <c r="C113" s="67">
        <v>0</v>
      </c>
      <c r="D113" s="67">
        <v>0</v>
      </c>
      <c r="E113" s="67">
        <v>0</v>
      </c>
      <c r="F113" s="67">
        <v>0</v>
      </c>
      <c r="G113" s="67">
        <v>0</v>
      </c>
    </row>
    <row r="114" spans="1:7" ht="27" customHeight="1" x14ac:dyDescent="0.2">
      <c r="A114" s="72" t="s">
        <v>664</v>
      </c>
      <c r="B114" s="11"/>
      <c r="C114" s="67">
        <v>15</v>
      </c>
      <c r="D114" s="67"/>
      <c r="E114" s="67"/>
      <c r="F114" s="67"/>
      <c r="G114" s="67"/>
    </row>
    <row r="115" spans="1:7" ht="18.75" customHeight="1" x14ac:dyDescent="0.2">
      <c r="A115" s="22" t="s">
        <v>216</v>
      </c>
      <c r="B115" s="11" t="s">
        <v>217</v>
      </c>
      <c r="C115" s="64">
        <f>C117</f>
        <v>3429.6499999999996</v>
      </c>
      <c r="D115" s="64">
        <f>D117</f>
        <v>8005.6900000000005</v>
      </c>
      <c r="E115" s="64">
        <f>E117</f>
        <v>13943.96</v>
      </c>
      <c r="F115" s="64">
        <f>F117</f>
        <v>4981.7700000000004</v>
      </c>
      <c r="G115" s="64">
        <f>G117</f>
        <v>0</v>
      </c>
    </row>
    <row r="116" spans="1:7" ht="13.5" customHeight="1" x14ac:dyDescent="0.2">
      <c r="A116" s="6" t="s">
        <v>172</v>
      </c>
      <c r="B116" s="11">
        <v>70</v>
      </c>
      <c r="C116" s="64">
        <f>C122</f>
        <v>3170.7599999999998</v>
      </c>
      <c r="D116" s="64">
        <f>D122</f>
        <v>3724.28</v>
      </c>
      <c r="E116" s="64">
        <f>E122</f>
        <v>0</v>
      </c>
      <c r="F116" s="64">
        <f>F122</f>
        <v>0</v>
      </c>
      <c r="G116" s="64">
        <f>G122</f>
        <v>0</v>
      </c>
    </row>
    <row r="117" spans="1:7" ht="24" x14ac:dyDescent="0.2">
      <c r="A117" s="22" t="s">
        <v>334</v>
      </c>
      <c r="B117" s="11" t="s">
        <v>223</v>
      </c>
      <c r="C117" s="64">
        <f>C122+C118</f>
        <v>3429.6499999999996</v>
      </c>
      <c r="D117" s="64">
        <f>D122+D118</f>
        <v>8005.6900000000005</v>
      </c>
      <c r="E117" s="64">
        <f>E122+E118</f>
        <v>13943.96</v>
      </c>
      <c r="F117" s="64">
        <f>F122+F118</f>
        <v>4981.7700000000004</v>
      </c>
      <c r="G117" s="64">
        <f>G122+G118</f>
        <v>0</v>
      </c>
    </row>
    <row r="118" spans="1:7" ht="24" x14ac:dyDescent="0.2">
      <c r="A118" s="13" t="s">
        <v>171</v>
      </c>
      <c r="B118" s="12">
        <v>58</v>
      </c>
      <c r="C118" s="64">
        <f>SUM(C119:C121)</f>
        <v>258.89</v>
      </c>
      <c r="D118" s="64">
        <f>SUM(D119:D121)</f>
        <v>4281.41</v>
      </c>
      <c r="E118" s="64">
        <f>SUM(E119:E121)</f>
        <v>13943.96</v>
      </c>
      <c r="F118" s="64">
        <f>SUM(F119:F121)</f>
        <v>4981.7700000000004</v>
      </c>
      <c r="G118" s="64">
        <f>SUM(G119:G121)</f>
        <v>0</v>
      </c>
    </row>
    <row r="119" spans="1:7" x14ac:dyDescent="0.2">
      <c r="A119" s="49" t="s">
        <v>176</v>
      </c>
      <c r="B119" s="14" t="s">
        <v>404</v>
      </c>
      <c r="C119" s="64">
        <v>38.68</v>
      </c>
      <c r="D119" s="64">
        <v>640.86</v>
      </c>
      <c r="E119" s="64">
        <v>5095.13</v>
      </c>
      <c r="F119" s="64">
        <v>579.27</v>
      </c>
      <c r="G119" s="64"/>
    </row>
    <row r="120" spans="1:7" x14ac:dyDescent="0.2">
      <c r="A120" s="49" t="s">
        <v>177</v>
      </c>
      <c r="B120" s="14" t="s">
        <v>405</v>
      </c>
      <c r="C120" s="64">
        <v>219.21</v>
      </c>
      <c r="D120" s="64">
        <v>3631.55</v>
      </c>
      <c r="E120" s="64">
        <v>7732.4</v>
      </c>
      <c r="F120" s="64">
        <v>3282.6</v>
      </c>
      <c r="G120" s="64"/>
    </row>
    <row r="121" spans="1:7" x14ac:dyDescent="0.2">
      <c r="A121" s="49" t="s">
        <v>178</v>
      </c>
      <c r="B121" s="14" t="s">
        <v>406</v>
      </c>
      <c r="C121" s="64">
        <v>1</v>
      </c>
      <c r="D121" s="64">
        <v>9</v>
      </c>
      <c r="E121" s="64">
        <v>1116.43</v>
      </c>
      <c r="F121" s="64">
        <v>1119.9000000000001</v>
      </c>
      <c r="G121" s="64"/>
    </row>
    <row r="122" spans="1:7" x14ac:dyDescent="0.2">
      <c r="A122" s="6" t="s">
        <v>195</v>
      </c>
      <c r="B122" s="11">
        <v>70</v>
      </c>
      <c r="C122" s="64">
        <f>SUM(C123:C154)</f>
        <v>3170.7599999999998</v>
      </c>
      <c r="D122" s="64">
        <f>SUM(D123:D154)</f>
        <v>3724.28</v>
      </c>
      <c r="E122" s="64">
        <f>SUM(E123:E154)</f>
        <v>0</v>
      </c>
      <c r="F122" s="64">
        <f>SUM(F123:F154)</f>
        <v>0</v>
      </c>
      <c r="G122" s="64">
        <f>SUM(G123:G154)</f>
        <v>0</v>
      </c>
    </row>
    <row r="123" spans="1:7" ht="15" x14ac:dyDescent="0.2">
      <c r="A123" s="72" t="s">
        <v>438</v>
      </c>
      <c r="B123" s="11"/>
      <c r="C123" s="67">
        <v>220.1</v>
      </c>
      <c r="D123" s="67"/>
      <c r="E123" s="67"/>
      <c r="F123" s="67"/>
      <c r="G123" s="67"/>
    </row>
    <row r="124" spans="1:7" ht="30" x14ac:dyDescent="0.2">
      <c r="A124" s="72" t="s">
        <v>653</v>
      </c>
      <c r="B124" s="11"/>
      <c r="C124" s="67">
        <v>382.6</v>
      </c>
      <c r="D124" s="67"/>
      <c r="E124" s="67"/>
      <c r="F124" s="67"/>
      <c r="G124" s="67"/>
    </row>
    <row r="125" spans="1:7" ht="30" x14ac:dyDescent="0.2">
      <c r="A125" s="72" t="s">
        <v>520</v>
      </c>
      <c r="B125" s="11"/>
      <c r="C125" s="67">
        <v>2000</v>
      </c>
      <c r="D125" s="67">
        <v>3660</v>
      </c>
      <c r="E125" s="67"/>
      <c r="F125" s="67"/>
      <c r="G125" s="67"/>
    </row>
    <row r="126" spans="1:7" ht="30" x14ac:dyDescent="0.2">
      <c r="A126" s="72" t="s">
        <v>602</v>
      </c>
      <c r="B126" s="11"/>
      <c r="C126" s="67">
        <v>10</v>
      </c>
      <c r="D126" s="67"/>
      <c r="E126" s="67"/>
      <c r="F126" s="67"/>
      <c r="G126" s="67"/>
    </row>
    <row r="127" spans="1:7" ht="15" x14ac:dyDescent="0.2">
      <c r="A127" s="72" t="s">
        <v>506</v>
      </c>
      <c r="B127" s="11"/>
      <c r="C127" s="67">
        <v>343</v>
      </c>
      <c r="D127" s="67"/>
      <c r="E127" s="67"/>
      <c r="F127" s="67"/>
      <c r="G127" s="67"/>
    </row>
    <row r="128" spans="1:7" ht="15" x14ac:dyDescent="0.2">
      <c r="A128" s="72" t="s">
        <v>507</v>
      </c>
      <c r="B128" s="11"/>
      <c r="C128" s="67">
        <v>0</v>
      </c>
      <c r="D128" s="67"/>
      <c r="E128" s="67"/>
      <c r="F128" s="67"/>
      <c r="G128" s="67"/>
    </row>
    <row r="129" spans="1:7" ht="15" x14ac:dyDescent="0.2">
      <c r="A129" s="72" t="s">
        <v>508</v>
      </c>
      <c r="B129" s="11"/>
      <c r="C129" s="67">
        <v>0</v>
      </c>
      <c r="D129" s="67"/>
      <c r="E129" s="67"/>
      <c r="F129" s="67"/>
      <c r="G129" s="67"/>
    </row>
    <row r="130" spans="1:7" ht="30" x14ac:dyDescent="0.2">
      <c r="A130" s="72" t="s">
        <v>439</v>
      </c>
      <c r="B130" s="11"/>
      <c r="C130" s="67">
        <v>35.700000000000003</v>
      </c>
      <c r="D130" s="67"/>
      <c r="E130" s="67"/>
      <c r="F130" s="67"/>
      <c r="G130" s="67"/>
    </row>
    <row r="131" spans="1:7" ht="30" x14ac:dyDescent="0.2">
      <c r="A131" s="72" t="s">
        <v>510</v>
      </c>
      <c r="B131" s="11"/>
      <c r="C131" s="67">
        <v>65</v>
      </c>
      <c r="D131" s="67"/>
      <c r="E131" s="67"/>
      <c r="F131" s="67"/>
      <c r="G131" s="67"/>
    </row>
    <row r="132" spans="1:7" ht="15" x14ac:dyDescent="0.2">
      <c r="A132" s="72" t="s">
        <v>511</v>
      </c>
      <c r="B132" s="11"/>
      <c r="C132" s="67">
        <v>0</v>
      </c>
      <c r="D132" s="67"/>
      <c r="E132" s="67"/>
      <c r="F132" s="67"/>
      <c r="G132" s="67"/>
    </row>
    <row r="133" spans="1:7" ht="30" x14ac:dyDescent="0.2">
      <c r="A133" s="72" t="s">
        <v>512</v>
      </c>
      <c r="B133" s="11"/>
      <c r="C133" s="67">
        <v>0</v>
      </c>
      <c r="D133" s="67"/>
      <c r="E133" s="67"/>
      <c r="F133" s="67"/>
      <c r="G133" s="67"/>
    </row>
    <row r="134" spans="1:7" ht="30" x14ac:dyDescent="0.2">
      <c r="A134" s="72" t="s">
        <v>513</v>
      </c>
      <c r="B134" s="11"/>
      <c r="C134" s="67">
        <v>0</v>
      </c>
      <c r="D134" s="67"/>
      <c r="E134" s="67"/>
      <c r="F134" s="67"/>
      <c r="G134" s="67"/>
    </row>
    <row r="135" spans="1:7" ht="15" x14ac:dyDescent="0.2">
      <c r="A135" s="72" t="s">
        <v>514</v>
      </c>
      <c r="B135" s="11"/>
      <c r="C135" s="67">
        <v>8.5</v>
      </c>
      <c r="D135" s="67">
        <v>10</v>
      </c>
      <c r="E135" s="67"/>
      <c r="F135" s="67"/>
      <c r="G135" s="67"/>
    </row>
    <row r="136" spans="1:7" ht="15" x14ac:dyDescent="0.2">
      <c r="A136" s="72" t="s">
        <v>521</v>
      </c>
      <c r="B136" s="11"/>
      <c r="C136" s="67">
        <v>1.2</v>
      </c>
      <c r="D136" s="67"/>
      <c r="E136" s="67"/>
      <c r="F136" s="67"/>
      <c r="G136" s="67"/>
    </row>
    <row r="137" spans="1:7" ht="30" x14ac:dyDescent="0.25">
      <c r="A137" s="72" t="s">
        <v>396</v>
      </c>
      <c r="B137" s="11"/>
      <c r="C137" s="66">
        <v>41.65</v>
      </c>
      <c r="D137" s="66"/>
      <c r="E137" s="66"/>
      <c r="F137" s="66"/>
      <c r="G137" s="66"/>
    </row>
    <row r="138" spans="1:7" ht="15" x14ac:dyDescent="0.25">
      <c r="A138" s="72" t="s">
        <v>583</v>
      </c>
      <c r="B138" s="11"/>
      <c r="C138" s="66">
        <v>10</v>
      </c>
      <c r="D138" s="66">
        <v>10</v>
      </c>
      <c r="E138" s="66"/>
      <c r="F138" s="66"/>
      <c r="G138" s="66"/>
    </row>
    <row r="139" spans="1:7" ht="45" x14ac:dyDescent="0.25">
      <c r="A139" s="72" t="s">
        <v>621</v>
      </c>
      <c r="B139" s="11"/>
      <c r="C139" s="66">
        <v>4.2</v>
      </c>
      <c r="D139" s="66"/>
      <c r="E139" s="66"/>
      <c r="F139" s="66"/>
      <c r="G139" s="66"/>
    </row>
    <row r="140" spans="1:7" ht="30" x14ac:dyDescent="0.2">
      <c r="A140" s="72" t="s">
        <v>515</v>
      </c>
      <c r="B140" s="11"/>
      <c r="C140" s="67">
        <v>6</v>
      </c>
      <c r="D140" s="67">
        <v>14</v>
      </c>
      <c r="E140" s="67"/>
      <c r="F140" s="67"/>
      <c r="G140" s="67"/>
    </row>
    <row r="141" spans="1:7" ht="30" x14ac:dyDescent="0.2">
      <c r="A141" s="72" t="s">
        <v>664</v>
      </c>
      <c r="B141" s="11"/>
      <c r="C141" s="67">
        <v>0</v>
      </c>
      <c r="D141" s="67">
        <v>15</v>
      </c>
      <c r="E141" s="67"/>
      <c r="F141" s="67"/>
      <c r="G141" s="67"/>
    </row>
    <row r="142" spans="1:7" ht="30" x14ac:dyDescent="0.2">
      <c r="A142" s="72" t="s">
        <v>655</v>
      </c>
      <c r="B142" s="11"/>
      <c r="C142" s="67">
        <v>2.6</v>
      </c>
      <c r="D142" s="67"/>
      <c r="E142" s="67"/>
      <c r="F142" s="67"/>
      <c r="G142" s="67"/>
    </row>
    <row r="143" spans="1:7" ht="15" x14ac:dyDescent="0.2">
      <c r="A143" s="72" t="s">
        <v>656</v>
      </c>
      <c r="B143" s="11"/>
      <c r="C143" s="67">
        <v>3.57</v>
      </c>
      <c r="D143" s="67">
        <v>3.57</v>
      </c>
      <c r="E143" s="67"/>
      <c r="F143" s="67"/>
      <c r="G143" s="67"/>
    </row>
    <row r="144" spans="1:7" ht="45" x14ac:dyDescent="0.2">
      <c r="A144" s="72" t="s">
        <v>657</v>
      </c>
      <c r="B144" s="11"/>
      <c r="C144" s="67">
        <v>1.19</v>
      </c>
      <c r="D144" s="67"/>
      <c r="E144" s="67"/>
      <c r="F144" s="67"/>
      <c r="G144" s="67"/>
    </row>
    <row r="145" spans="1:7" ht="15" x14ac:dyDescent="0.2">
      <c r="A145" s="72" t="s">
        <v>680</v>
      </c>
      <c r="B145" s="11"/>
      <c r="C145" s="67">
        <v>0</v>
      </c>
      <c r="D145" s="67">
        <v>1</v>
      </c>
      <c r="E145" s="67"/>
      <c r="F145" s="67"/>
      <c r="G145" s="67"/>
    </row>
    <row r="146" spans="1:7" ht="30" x14ac:dyDescent="0.2">
      <c r="A146" s="72" t="s">
        <v>516</v>
      </c>
      <c r="B146" s="11"/>
      <c r="C146" s="67">
        <v>4</v>
      </c>
      <c r="D146" s="67"/>
      <c r="E146" s="67"/>
      <c r="F146" s="67"/>
      <c r="G146" s="67"/>
    </row>
    <row r="147" spans="1:7" ht="45" x14ac:dyDescent="0.2">
      <c r="A147" s="72" t="s">
        <v>622</v>
      </c>
      <c r="B147" s="11"/>
      <c r="C147" s="67">
        <v>2</v>
      </c>
      <c r="D147" s="67"/>
      <c r="E147" s="67"/>
      <c r="F147" s="67"/>
      <c r="G147" s="67"/>
    </row>
    <row r="148" spans="1:7" ht="30" x14ac:dyDescent="0.2">
      <c r="A148" s="72" t="s">
        <v>564</v>
      </c>
      <c r="B148" s="11"/>
      <c r="C148" s="67">
        <v>0.5</v>
      </c>
      <c r="D148" s="67"/>
      <c r="E148" s="67"/>
      <c r="F148" s="67"/>
      <c r="G148" s="67"/>
    </row>
    <row r="149" spans="1:7" ht="30" x14ac:dyDescent="0.2">
      <c r="A149" s="72" t="s">
        <v>517</v>
      </c>
      <c r="B149" s="11"/>
      <c r="C149" s="67">
        <v>0</v>
      </c>
      <c r="D149" s="67"/>
      <c r="E149" s="67"/>
      <c r="F149" s="67"/>
      <c r="G149" s="67"/>
    </row>
    <row r="150" spans="1:7" ht="30" x14ac:dyDescent="0.2">
      <c r="A150" s="72" t="s">
        <v>440</v>
      </c>
      <c r="B150" s="11"/>
      <c r="C150" s="67">
        <v>0.54</v>
      </c>
      <c r="D150" s="67"/>
      <c r="E150" s="67"/>
      <c r="F150" s="67"/>
      <c r="G150" s="67"/>
    </row>
    <row r="151" spans="1:7" ht="15" x14ac:dyDescent="0.2">
      <c r="A151" s="72" t="s">
        <v>610</v>
      </c>
      <c r="B151" s="11"/>
      <c r="C151" s="67">
        <v>3.5</v>
      </c>
      <c r="D151" s="67"/>
      <c r="E151" s="67"/>
      <c r="F151" s="67"/>
      <c r="G151" s="67"/>
    </row>
    <row r="152" spans="1:7" ht="30" x14ac:dyDescent="0.2">
      <c r="A152" s="72" t="s">
        <v>654</v>
      </c>
      <c r="B152" s="11"/>
      <c r="C152" s="67">
        <v>10.71</v>
      </c>
      <c r="D152" s="67">
        <v>10.71</v>
      </c>
      <c r="E152" s="67"/>
      <c r="F152" s="67"/>
      <c r="G152" s="67"/>
    </row>
    <row r="153" spans="1:7" ht="30" x14ac:dyDescent="0.2">
      <c r="A153" s="80" t="s">
        <v>624</v>
      </c>
      <c r="B153" s="11"/>
      <c r="C153" s="67">
        <v>10.4</v>
      </c>
      <c r="D153" s="67"/>
      <c r="E153" s="67"/>
      <c r="F153" s="67"/>
      <c r="G153" s="67"/>
    </row>
    <row r="154" spans="1:7" ht="15" x14ac:dyDescent="0.2">
      <c r="A154" s="80" t="s">
        <v>623</v>
      </c>
      <c r="B154" s="11"/>
      <c r="C154" s="67">
        <v>3.8</v>
      </c>
      <c r="D154" s="67"/>
      <c r="E154" s="67"/>
      <c r="F154" s="67"/>
      <c r="G154" s="67"/>
    </row>
    <row r="155" spans="1:7" ht="14.25" x14ac:dyDescent="0.2">
      <c r="A155" s="61" t="s">
        <v>383</v>
      </c>
      <c r="B155" s="58" t="s">
        <v>229</v>
      </c>
      <c r="C155" s="67">
        <f>C158+C165+C161</f>
        <v>84</v>
      </c>
      <c r="D155" s="67">
        <f>D158+D165+D161</f>
        <v>10</v>
      </c>
      <c r="E155" s="67">
        <f>E158+E165+E161</f>
        <v>0</v>
      </c>
      <c r="F155" s="67">
        <f>F158+F165+F161</f>
        <v>0</v>
      </c>
      <c r="G155" s="67">
        <f>G158+G165+G161</f>
        <v>0</v>
      </c>
    </row>
    <row r="156" spans="1:7" ht="24" x14ac:dyDescent="0.2">
      <c r="A156" s="13" t="s">
        <v>171</v>
      </c>
      <c r="B156" s="58"/>
      <c r="C156" s="67">
        <f>C166</f>
        <v>0</v>
      </c>
      <c r="D156" s="67">
        <f>D166</f>
        <v>0</v>
      </c>
      <c r="E156" s="67">
        <f>E166</f>
        <v>0</v>
      </c>
      <c r="F156" s="67">
        <f>F166</f>
        <v>0</v>
      </c>
      <c r="G156" s="67">
        <f>G166</f>
        <v>0</v>
      </c>
    </row>
    <row r="157" spans="1:7" x14ac:dyDescent="0.2">
      <c r="A157" s="6" t="s">
        <v>195</v>
      </c>
      <c r="B157" s="58"/>
      <c r="C157" s="67">
        <f>C159+C161</f>
        <v>84</v>
      </c>
      <c r="D157" s="67">
        <f>D159+D161</f>
        <v>10</v>
      </c>
      <c r="E157" s="67">
        <f>E159+E161</f>
        <v>0</v>
      </c>
      <c r="F157" s="67">
        <f>F159+F161</f>
        <v>0</v>
      </c>
      <c r="G157" s="67">
        <f>G159+G161</f>
        <v>0</v>
      </c>
    </row>
    <row r="158" spans="1:7" ht="14.25" x14ac:dyDescent="0.2">
      <c r="A158" s="57" t="s">
        <v>384</v>
      </c>
      <c r="B158" s="11" t="s">
        <v>239</v>
      </c>
      <c r="C158" s="67">
        <f t="shared" ref="C158:G159" si="5">C159</f>
        <v>4</v>
      </c>
      <c r="D158" s="67">
        <f t="shared" si="5"/>
        <v>0</v>
      </c>
      <c r="E158" s="67">
        <f t="shared" si="5"/>
        <v>0</v>
      </c>
      <c r="F158" s="67">
        <f t="shared" si="5"/>
        <v>0</v>
      </c>
      <c r="G158" s="67">
        <f t="shared" si="5"/>
        <v>0</v>
      </c>
    </row>
    <row r="159" spans="1:7" x14ac:dyDescent="0.2">
      <c r="A159" s="6" t="s">
        <v>195</v>
      </c>
      <c r="B159" s="11">
        <v>70</v>
      </c>
      <c r="C159" s="67">
        <f t="shared" si="5"/>
        <v>4</v>
      </c>
      <c r="D159" s="67">
        <f t="shared" si="5"/>
        <v>0</v>
      </c>
      <c r="E159" s="67">
        <f t="shared" si="5"/>
        <v>0</v>
      </c>
      <c r="F159" s="67">
        <f t="shared" si="5"/>
        <v>0</v>
      </c>
      <c r="G159" s="67">
        <f t="shared" si="5"/>
        <v>0</v>
      </c>
    </row>
    <row r="160" spans="1:7" ht="30.75" customHeight="1" x14ac:dyDescent="0.2">
      <c r="A160" s="72" t="s">
        <v>505</v>
      </c>
      <c r="B160" s="11"/>
      <c r="C160" s="67">
        <v>4</v>
      </c>
      <c r="D160" s="67"/>
      <c r="E160" s="67"/>
      <c r="F160" s="67"/>
      <c r="G160" s="67"/>
    </row>
    <row r="161" spans="1:7" ht="13.5" customHeight="1" x14ac:dyDescent="0.2">
      <c r="A161" s="75" t="s">
        <v>565</v>
      </c>
      <c r="B161" s="11" t="s">
        <v>350</v>
      </c>
      <c r="C161" s="67">
        <f>C162</f>
        <v>80</v>
      </c>
      <c r="D161" s="67">
        <f>D162</f>
        <v>10</v>
      </c>
      <c r="E161" s="67">
        <f>E162</f>
        <v>0</v>
      </c>
      <c r="F161" s="67">
        <f>F162</f>
        <v>0</v>
      </c>
      <c r="G161" s="67">
        <f>G162</f>
        <v>0</v>
      </c>
    </row>
    <row r="162" spans="1:7" ht="15" customHeight="1" x14ac:dyDescent="0.2">
      <c r="A162" s="6" t="s">
        <v>195</v>
      </c>
      <c r="B162" s="11">
        <v>70</v>
      </c>
      <c r="C162" s="67">
        <f>C164+C163</f>
        <v>80</v>
      </c>
      <c r="D162" s="67">
        <f>D164+D163</f>
        <v>10</v>
      </c>
      <c r="E162" s="67">
        <f>E164+E163</f>
        <v>0</v>
      </c>
      <c r="F162" s="67">
        <f>F164+F163</f>
        <v>0</v>
      </c>
      <c r="G162" s="67">
        <f>G164+G163</f>
        <v>0</v>
      </c>
    </row>
    <row r="163" spans="1:7" ht="17.25" customHeight="1" x14ac:dyDescent="0.2">
      <c r="A163" s="76" t="s">
        <v>566</v>
      </c>
      <c r="B163" s="11"/>
      <c r="C163" s="67">
        <v>69</v>
      </c>
      <c r="D163" s="67">
        <v>0</v>
      </c>
      <c r="E163" s="67"/>
      <c r="F163" s="67"/>
      <c r="G163" s="67"/>
    </row>
    <row r="164" spans="1:7" ht="17.25" customHeight="1" x14ac:dyDescent="0.2">
      <c r="A164" s="76" t="s">
        <v>665</v>
      </c>
      <c r="B164" s="11"/>
      <c r="C164" s="67">
        <v>11</v>
      </c>
      <c r="D164" s="67">
        <v>10</v>
      </c>
      <c r="E164" s="67"/>
      <c r="F164" s="67"/>
      <c r="G164" s="67"/>
    </row>
    <row r="165" spans="1:7" ht="14.25" x14ac:dyDescent="0.2">
      <c r="A165" s="57" t="s">
        <v>407</v>
      </c>
      <c r="B165" s="58"/>
      <c r="C165" s="67">
        <f>C166</f>
        <v>0</v>
      </c>
      <c r="D165" s="67">
        <f>D166</f>
        <v>0</v>
      </c>
      <c r="E165" s="67">
        <f>E166</f>
        <v>0</v>
      </c>
      <c r="F165" s="67">
        <f>F166</f>
        <v>0</v>
      </c>
      <c r="G165" s="67">
        <f>G166</f>
        <v>0</v>
      </c>
    </row>
    <row r="166" spans="1:7" ht="24" x14ac:dyDescent="0.2">
      <c r="A166" s="13" t="s">
        <v>171</v>
      </c>
      <c r="B166" s="12">
        <v>58</v>
      </c>
      <c r="C166" s="65">
        <f>SUM(C167:C169)</f>
        <v>0</v>
      </c>
      <c r="D166" s="65">
        <f>SUM(D167:D169)</f>
        <v>0</v>
      </c>
      <c r="E166" s="65">
        <f>SUM(E167:E169)</f>
        <v>0</v>
      </c>
      <c r="F166" s="65">
        <f>SUM(F167:F169)</f>
        <v>0</v>
      </c>
      <c r="G166" s="65">
        <f>SUM(G167:G169)</f>
        <v>0</v>
      </c>
    </row>
    <row r="167" spans="1:7" x14ac:dyDescent="0.2">
      <c r="A167" s="49" t="s">
        <v>176</v>
      </c>
      <c r="B167" s="14" t="s">
        <v>404</v>
      </c>
      <c r="C167" s="65"/>
      <c r="D167" s="65"/>
      <c r="E167" s="65"/>
      <c r="F167" s="65"/>
      <c r="G167" s="65"/>
    </row>
    <row r="168" spans="1:7" x14ac:dyDescent="0.2">
      <c r="A168" s="49" t="s">
        <v>177</v>
      </c>
      <c r="B168" s="14" t="s">
        <v>405</v>
      </c>
      <c r="C168" s="65"/>
      <c r="D168" s="65"/>
      <c r="E168" s="65"/>
      <c r="F168" s="65"/>
      <c r="G168" s="65"/>
    </row>
    <row r="169" spans="1:7" x14ac:dyDescent="0.2">
      <c r="A169" s="49" t="s">
        <v>178</v>
      </c>
      <c r="B169" s="14" t="s">
        <v>406</v>
      </c>
      <c r="C169" s="65"/>
      <c r="D169" s="65"/>
      <c r="E169" s="65"/>
      <c r="F169" s="65"/>
      <c r="G169" s="65"/>
    </row>
    <row r="170" spans="1:7" ht="15" customHeight="1" x14ac:dyDescent="0.2">
      <c r="A170" s="50" t="s">
        <v>247</v>
      </c>
      <c r="B170" s="28" t="s">
        <v>248</v>
      </c>
      <c r="C170" s="64">
        <f>C178+C192+C200</f>
        <v>23397.16</v>
      </c>
      <c r="D170" s="64">
        <f>D178+D192+D200</f>
        <v>22531.139999999996</v>
      </c>
      <c r="E170" s="64">
        <f>E178+E192+E200</f>
        <v>9990.93</v>
      </c>
      <c r="F170" s="64">
        <f>F178+F192+F200</f>
        <v>3262.67</v>
      </c>
      <c r="G170" s="64">
        <f>G178+G192+G200</f>
        <v>0</v>
      </c>
    </row>
    <row r="171" spans="1:7" ht="24" x14ac:dyDescent="0.2">
      <c r="A171" s="13" t="s">
        <v>171</v>
      </c>
      <c r="B171" s="12">
        <v>58</v>
      </c>
      <c r="C171" s="65">
        <f>C201</f>
        <v>102.84</v>
      </c>
      <c r="D171" s="65">
        <f>D201</f>
        <v>102.84</v>
      </c>
      <c r="E171" s="65">
        <f>E201</f>
        <v>9990.93</v>
      </c>
      <c r="F171" s="65">
        <f>F201</f>
        <v>3262.67</v>
      </c>
      <c r="G171" s="65">
        <f>G201</f>
        <v>0</v>
      </c>
    </row>
    <row r="172" spans="1:7" x14ac:dyDescent="0.2">
      <c r="A172" s="49" t="s">
        <v>176</v>
      </c>
      <c r="B172" s="14" t="s">
        <v>404</v>
      </c>
      <c r="C172" s="65">
        <f t="shared" ref="C172:G174" si="6">C202</f>
        <v>15.43</v>
      </c>
      <c r="D172" s="65">
        <f t="shared" si="6"/>
        <v>15.43</v>
      </c>
      <c r="E172" s="65">
        <f t="shared" si="6"/>
        <v>1498.64</v>
      </c>
      <c r="F172" s="65">
        <f t="shared" si="6"/>
        <v>489.4</v>
      </c>
      <c r="G172" s="65">
        <f t="shared" si="6"/>
        <v>0</v>
      </c>
    </row>
    <row r="173" spans="1:7" x14ac:dyDescent="0.2">
      <c r="A173" s="49" t="s">
        <v>177</v>
      </c>
      <c r="B173" s="14" t="s">
        <v>405</v>
      </c>
      <c r="C173" s="65">
        <f t="shared" si="6"/>
        <v>87.41</v>
      </c>
      <c r="D173" s="65">
        <f t="shared" si="6"/>
        <v>87.41</v>
      </c>
      <c r="E173" s="65">
        <f t="shared" si="6"/>
        <v>8492.2900000000009</v>
      </c>
      <c r="F173" s="65">
        <f t="shared" si="6"/>
        <v>2773.27</v>
      </c>
      <c r="G173" s="65">
        <f t="shared" si="6"/>
        <v>0</v>
      </c>
    </row>
    <row r="174" spans="1:7" x14ac:dyDescent="0.2">
      <c r="A174" s="49" t="s">
        <v>178</v>
      </c>
      <c r="B174" s="14" t="s">
        <v>406</v>
      </c>
      <c r="C174" s="65">
        <f t="shared" si="6"/>
        <v>0</v>
      </c>
      <c r="D174" s="65">
        <f t="shared" si="6"/>
        <v>0</v>
      </c>
      <c r="E174" s="65">
        <f t="shared" si="6"/>
        <v>0</v>
      </c>
      <c r="F174" s="65">
        <f t="shared" si="6"/>
        <v>0</v>
      </c>
      <c r="G174" s="65">
        <f t="shared" si="6"/>
        <v>0</v>
      </c>
    </row>
    <row r="175" spans="1:7" x14ac:dyDescent="0.2">
      <c r="A175" s="6" t="s">
        <v>172</v>
      </c>
      <c r="B175" s="11">
        <v>70</v>
      </c>
      <c r="C175" s="64">
        <f>C176+C177</f>
        <v>23294.32</v>
      </c>
      <c r="D175" s="64">
        <f>D176+D177</f>
        <v>22428.299999999996</v>
      </c>
      <c r="E175" s="64">
        <f>E176+E177</f>
        <v>0</v>
      </c>
      <c r="F175" s="64">
        <f>F176+F177</f>
        <v>0</v>
      </c>
      <c r="G175" s="64">
        <f>G176+G177</f>
        <v>0</v>
      </c>
    </row>
    <row r="176" spans="1:7" x14ac:dyDescent="0.2">
      <c r="A176" s="16" t="s">
        <v>300</v>
      </c>
      <c r="B176" s="11">
        <v>71</v>
      </c>
      <c r="C176" s="64">
        <f>C179+C194+C206</f>
        <v>23194.32</v>
      </c>
      <c r="D176" s="64">
        <f>D179+D194+D206</f>
        <v>22428.299999999996</v>
      </c>
      <c r="E176" s="64">
        <f>E179+E194+E206</f>
        <v>0</v>
      </c>
      <c r="F176" s="64">
        <f>F179+F194+F206</f>
        <v>0</v>
      </c>
      <c r="G176" s="64">
        <f>G179+G194+G206</f>
        <v>0</v>
      </c>
    </row>
    <row r="177" spans="1:7" x14ac:dyDescent="0.2">
      <c r="A177" s="16" t="s">
        <v>299</v>
      </c>
      <c r="B177" s="11">
        <v>72</v>
      </c>
      <c r="C177" s="64">
        <f>C292</f>
        <v>100</v>
      </c>
      <c r="D177" s="64">
        <f>D292</f>
        <v>0</v>
      </c>
      <c r="E177" s="64">
        <f>E292</f>
        <v>0</v>
      </c>
      <c r="F177" s="64">
        <f>F292</f>
        <v>0</v>
      </c>
      <c r="G177" s="64">
        <f>G292</f>
        <v>0</v>
      </c>
    </row>
    <row r="178" spans="1:7" x14ac:dyDescent="0.2">
      <c r="A178" s="23" t="s">
        <v>249</v>
      </c>
      <c r="B178" s="18" t="s">
        <v>335</v>
      </c>
      <c r="C178" s="64">
        <f>C179</f>
        <v>2515.71</v>
      </c>
      <c r="D178" s="64">
        <f>D179</f>
        <v>142</v>
      </c>
      <c r="E178" s="64">
        <f>E179</f>
        <v>0</v>
      </c>
      <c r="F178" s="64">
        <f>F179</f>
        <v>0</v>
      </c>
      <c r="G178" s="64">
        <f>G179</f>
        <v>0</v>
      </c>
    </row>
    <row r="179" spans="1:7" x14ac:dyDescent="0.2">
      <c r="A179" s="6" t="s">
        <v>172</v>
      </c>
      <c r="B179" s="11">
        <v>70</v>
      </c>
      <c r="C179" s="64">
        <f>SUM(C180:C191)</f>
        <v>2515.71</v>
      </c>
      <c r="D179" s="64">
        <f>SUM(D180:D191)</f>
        <v>142</v>
      </c>
      <c r="E179" s="64">
        <f>SUM(E180:E191)</f>
        <v>0</v>
      </c>
      <c r="F179" s="64">
        <f>SUM(F180:F191)</f>
        <v>0</v>
      </c>
      <c r="G179" s="64">
        <f>SUM(G180:G191)</f>
        <v>0</v>
      </c>
    </row>
    <row r="180" spans="1:7" ht="30" x14ac:dyDescent="0.2">
      <c r="A180" s="56" t="s">
        <v>385</v>
      </c>
      <c r="B180" s="11"/>
      <c r="C180" s="67">
        <v>2093</v>
      </c>
      <c r="D180" s="67"/>
      <c r="E180" s="67"/>
      <c r="F180" s="67"/>
      <c r="G180" s="67"/>
    </row>
    <row r="181" spans="1:7" ht="30" x14ac:dyDescent="0.2">
      <c r="A181" s="72" t="s">
        <v>542</v>
      </c>
      <c r="B181" s="11"/>
      <c r="C181" s="67">
        <v>0</v>
      </c>
      <c r="D181" s="67"/>
      <c r="E181" s="67"/>
      <c r="F181" s="67"/>
      <c r="G181" s="67"/>
    </row>
    <row r="182" spans="1:7" ht="60" x14ac:dyDescent="0.2">
      <c r="A182" s="72" t="s">
        <v>546</v>
      </c>
      <c r="B182" s="11"/>
      <c r="C182" s="67">
        <v>377.8</v>
      </c>
      <c r="D182" s="67"/>
      <c r="E182" s="67"/>
      <c r="F182" s="67"/>
      <c r="G182" s="67"/>
    </row>
    <row r="183" spans="1:7" ht="45" x14ac:dyDescent="0.2">
      <c r="A183" s="72" t="s">
        <v>575</v>
      </c>
      <c r="B183" s="11"/>
      <c r="C183" s="67">
        <v>20</v>
      </c>
      <c r="D183" s="67"/>
      <c r="E183" s="67"/>
      <c r="F183" s="67"/>
      <c r="G183" s="67"/>
    </row>
    <row r="184" spans="1:7" ht="29.45" customHeight="1" x14ac:dyDescent="0.2">
      <c r="A184" s="72" t="s">
        <v>543</v>
      </c>
      <c r="B184" s="11"/>
      <c r="C184" s="67">
        <v>2.5</v>
      </c>
      <c r="D184" s="67"/>
      <c r="E184" s="67"/>
      <c r="F184" s="67"/>
      <c r="G184" s="67"/>
    </row>
    <row r="185" spans="1:7" ht="15" x14ac:dyDescent="0.2">
      <c r="A185" s="72" t="s">
        <v>386</v>
      </c>
      <c r="B185" s="11"/>
      <c r="C185" s="67">
        <v>3</v>
      </c>
      <c r="D185" s="67">
        <v>3</v>
      </c>
      <c r="E185" s="67"/>
      <c r="F185" s="67"/>
      <c r="G185" s="67"/>
    </row>
    <row r="186" spans="1:7" ht="30" x14ac:dyDescent="0.2">
      <c r="A186" s="72" t="s">
        <v>354</v>
      </c>
      <c r="B186" s="11"/>
      <c r="C186" s="67">
        <v>0</v>
      </c>
      <c r="D186" s="67">
        <v>10</v>
      </c>
      <c r="E186" s="67"/>
      <c r="F186" s="67"/>
      <c r="G186" s="67"/>
    </row>
    <row r="187" spans="1:7" ht="25.5" customHeight="1" x14ac:dyDescent="0.2">
      <c r="A187" s="72" t="s">
        <v>353</v>
      </c>
      <c r="B187" s="11"/>
      <c r="C187" s="67">
        <v>0</v>
      </c>
      <c r="D187" s="67">
        <v>10</v>
      </c>
      <c r="E187" s="67"/>
      <c r="F187" s="67"/>
      <c r="G187" s="67"/>
    </row>
    <row r="188" spans="1:7" ht="39" customHeight="1" x14ac:dyDescent="0.2">
      <c r="A188" s="56" t="s">
        <v>454</v>
      </c>
      <c r="B188" s="11"/>
      <c r="C188" s="67">
        <v>0</v>
      </c>
      <c r="D188" s="67"/>
      <c r="E188" s="67"/>
      <c r="F188" s="67"/>
      <c r="G188" s="67"/>
    </row>
    <row r="189" spans="1:7" ht="42.6" customHeight="1" x14ac:dyDescent="0.2">
      <c r="A189" s="56" t="s">
        <v>387</v>
      </c>
      <c r="B189" s="11"/>
      <c r="C189" s="67">
        <v>0</v>
      </c>
      <c r="D189" s="67"/>
      <c r="E189" s="67"/>
      <c r="F189" s="67"/>
      <c r="G189" s="67"/>
    </row>
    <row r="190" spans="1:7" ht="22.9" customHeight="1" x14ac:dyDescent="0.2">
      <c r="A190" s="56" t="s">
        <v>683</v>
      </c>
      <c r="B190" s="11"/>
      <c r="C190" s="67">
        <v>0</v>
      </c>
      <c r="D190" s="67">
        <v>119</v>
      </c>
      <c r="E190" s="67"/>
      <c r="F190" s="67"/>
      <c r="G190" s="67"/>
    </row>
    <row r="191" spans="1:7" ht="38.25" customHeight="1" x14ac:dyDescent="0.2">
      <c r="A191" s="59" t="s">
        <v>388</v>
      </c>
      <c r="B191" s="11"/>
      <c r="C191" s="67">
        <v>19.41</v>
      </c>
      <c r="D191" s="67"/>
      <c r="E191" s="67"/>
      <c r="F191" s="67"/>
      <c r="G191" s="67"/>
    </row>
    <row r="192" spans="1:7" s="10" customFormat="1" ht="18" customHeight="1" x14ac:dyDescent="0.2">
      <c r="A192" s="22" t="s">
        <v>336</v>
      </c>
      <c r="B192" s="20" t="s">
        <v>337</v>
      </c>
      <c r="C192" s="65">
        <f t="shared" ref="C192:G193" si="7">C193</f>
        <v>3506</v>
      </c>
      <c r="D192" s="65">
        <f t="shared" si="7"/>
        <v>2683.3</v>
      </c>
      <c r="E192" s="65">
        <f t="shared" si="7"/>
        <v>0</v>
      </c>
      <c r="F192" s="65">
        <f t="shared" si="7"/>
        <v>0</v>
      </c>
      <c r="G192" s="65">
        <f t="shared" si="7"/>
        <v>0</v>
      </c>
    </row>
    <row r="193" spans="1:7" x14ac:dyDescent="0.2">
      <c r="A193" s="6" t="s">
        <v>195</v>
      </c>
      <c r="B193" s="11">
        <v>70</v>
      </c>
      <c r="C193" s="65">
        <f t="shared" si="7"/>
        <v>3506</v>
      </c>
      <c r="D193" s="65">
        <f t="shared" si="7"/>
        <v>2683.3</v>
      </c>
      <c r="E193" s="65">
        <f t="shared" si="7"/>
        <v>0</v>
      </c>
      <c r="F193" s="65">
        <f t="shared" si="7"/>
        <v>0</v>
      </c>
      <c r="G193" s="65">
        <f t="shared" si="7"/>
        <v>0</v>
      </c>
    </row>
    <row r="194" spans="1:7" x14ac:dyDescent="0.2">
      <c r="A194" s="6" t="s">
        <v>300</v>
      </c>
      <c r="B194" s="11">
        <v>71</v>
      </c>
      <c r="C194" s="65">
        <f>SUM(C195:C199)</f>
        <v>3506</v>
      </c>
      <c r="D194" s="65">
        <f t="shared" ref="D194:G194" si="8">SUM(D195:D199)</f>
        <v>2683.3</v>
      </c>
      <c r="E194" s="65">
        <f t="shared" si="8"/>
        <v>0</v>
      </c>
      <c r="F194" s="65">
        <f t="shared" si="8"/>
        <v>0</v>
      </c>
      <c r="G194" s="65">
        <f t="shared" si="8"/>
        <v>0</v>
      </c>
    </row>
    <row r="195" spans="1:7" ht="24" x14ac:dyDescent="0.2">
      <c r="A195" s="6" t="s">
        <v>302</v>
      </c>
      <c r="B195" s="11"/>
      <c r="C195" s="64">
        <v>2880</v>
      </c>
      <c r="D195" s="64">
        <v>2000</v>
      </c>
      <c r="E195" s="64"/>
      <c r="F195" s="64"/>
      <c r="G195" s="64"/>
    </row>
    <row r="196" spans="1:7" ht="45" x14ac:dyDescent="0.2">
      <c r="A196" s="72" t="s">
        <v>544</v>
      </c>
      <c r="B196" s="11"/>
      <c r="C196" s="64">
        <v>150</v>
      </c>
      <c r="D196" s="64"/>
      <c r="E196" s="64"/>
      <c r="F196" s="64"/>
      <c r="G196" s="64"/>
    </row>
    <row r="197" spans="1:7" ht="30" x14ac:dyDescent="0.2">
      <c r="A197" s="72" t="s">
        <v>681</v>
      </c>
      <c r="B197" s="11"/>
      <c r="C197" s="64">
        <v>0</v>
      </c>
      <c r="D197" s="64">
        <v>600</v>
      </c>
      <c r="E197" s="64"/>
      <c r="F197" s="64"/>
      <c r="G197" s="64"/>
    </row>
    <row r="198" spans="1:7" ht="30" x14ac:dyDescent="0.2">
      <c r="A198" s="72" t="s">
        <v>684</v>
      </c>
      <c r="B198" s="11"/>
      <c r="C198" s="64">
        <v>0</v>
      </c>
      <c r="D198" s="64">
        <v>83.3</v>
      </c>
      <c r="E198" s="64"/>
      <c r="F198" s="64"/>
      <c r="G198" s="64"/>
    </row>
    <row r="199" spans="1:7" ht="30" x14ac:dyDescent="0.2">
      <c r="A199" s="72" t="s">
        <v>660</v>
      </c>
      <c r="B199" s="11"/>
      <c r="C199" s="64">
        <v>476</v>
      </c>
      <c r="D199" s="64"/>
      <c r="E199" s="64"/>
      <c r="F199" s="64"/>
      <c r="G199" s="64"/>
    </row>
    <row r="200" spans="1:7" ht="30" customHeight="1" x14ac:dyDescent="0.2">
      <c r="A200" s="23" t="s">
        <v>274</v>
      </c>
      <c r="B200" s="18" t="s">
        <v>338</v>
      </c>
      <c r="C200" s="64">
        <f>C205+C201</f>
        <v>17375.45</v>
      </c>
      <c r="D200" s="64">
        <f>D205+D201</f>
        <v>19705.839999999997</v>
      </c>
      <c r="E200" s="64">
        <f>E205+E201</f>
        <v>9990.93</v>
      </c>
      <c r="F200" s="64">
        <f>F205+F201</f>
        <v>3262.67</v>
      </c>
      <c r="G200" s="64">
        <f>G205+G201</f>
        <v>0</v>
      </c>
    </row>
    <row r="201" spans="1:7" ht="24" x14ac:dyDescent="0.2">
      <c r="A201" s="13" t="s">
        <v>171</v>
      </c>
      <c r="B201" s="12">
        <v>58</v>
      </c>
      <c r="C201" s="65">
        <f>SUM(C202:C204)</f>
        <v>102.84</v>
      </c>
      <c r="D201" s="65">
        <f>SUM(D202:D204)</f>
        <v>102.84</v>
      </c>
      <c r="E201" s="65">
        <f>SUM(E202:E204)</f>
        <v>9990.93</v>
      </c>
      <c r="F201" s="65">
        <f>SUM(F202:F204)</f>
        <v>3262.67</v>
      </c>
      <c r="G201" s="65">
        <f>SUM(G202:G204)</f>
        <v>0</v>
      </c>
    </row>
    <row r="202" spans="1:7" x14ac:dyDescent="0.2">
      <c r="A202" s="49" t="s">
        <v>176</v>
      </c>
      <c r="B202" s="14" t="s">
        <v>404</v>
      </c>
      <c r="C202" s="65">
        <v>15.43</v>
      </c>
      <c r="D202" s="65">
        <v>15.43</v>
      </c>
      <c r="E202" s="65">
        <v>1498.64</v>
      </c>
      <c r="F202" s="65">
        <v>489.4</v>
      </c>
      <c r="G202" s="65"/>
    </row>
    <row r="203" spans="1:7" x14ac:dyDescent="0.2">
      <c r="A203" s="49" t="s">
        <v>177</v>
      </c>
      <c r="B203" s="14" t="s">
        <v>405</v>
      </c>
      <c r="C203" s="65">
        <v>87.41</v>
      </c>
      <c r="D203" s="65">
        <v>87.41</v>
      </c>
      <c r="E203" s="65">
        <v>8492.2900000000009</v>
      </c>
      <c r="F203" s="65">
        <v>2773.27</v>
      </c>
      <c r="G203" s="65"/>
    </row>
    <row r="204" spans="1:7" x14ac:dyDescent="0.2">
      <c r="A204" s="49" t="s">
        <v>178</v>
      </c>
      <c r="B204" s="14" t="s">
        <v>406</v>
      </c>
      <c r="C204" s="65"/>
      <c r="D204" s="65"/>
      <c r="E204" s="65"/>
      <c r="F204" s="65"/>
      <c r="G204" s="65"/>
    </row>
    <row r="205" spans="1:7" x14ac:dyDescent="0.2">
      <c r="A205" s="6" t="s">
        <v>172</v>
      </c>
      <c r="B205" s="18">
        <v>70</v>
      </c>
      <c r="C205" s="64">
        <f>C206+C292</f>
        <v>17272.61</v>
      </c>
      <c r="D205" s="64">
        <f>D206+D292</f>
        <v>19602.999999999996</v>
      </c>
      <c r="E205" s="64">
        <f>E206+E292</f>
        <v>0</v>
      </c>
      <c r="F205" s="64">
        <f>F206+F292</f>
        <v>0</v>
      </c>
      <c r="G205" s="64">
        <f>G206+G292</f>
        <v>0</v>
      </c>
    </row>
    <row r="206" spans="1:7" x14ac:dyDescent="0.2">
      <c r="A206" s="6" t="s">
        <v>300</v>
      </c>
      <c r="B206" s="11">
        <v>71</v>
      </c>
      <c r="C206" s="64">
        <f>C207</f>
        <v>17172.61</v>
      </c>
      <c r="D206" s="64">
        <f>D207</f>
        <v>19602.999999999996</v>
      </c>
      <c r="E206" s="64">
        <f>E207</f>
        <v>0</v>
      </c>
      <c r="F206" s="64">
        <f>F207</f>
        <v>0</v>
      </c>
      <c r="G206" s="64">
        <f>G207</f>
        <v>0</v>
      </c>
    </row>
    <row r="207" spans="1:7" x14ac:dyDescent="0.2">
      <c r="A207" s="6" t="s">
        <v>172</v>
      </c>
      <c r="B207" s="11">
        <v>71</v>
      </c>
      <c r="C207" s="64">
        <f>SUM(C208:C291)</f>
        <v>17172.61</v>
      </c>
      <c r="D207" s="64">
        <f>SUM(D208:D291)</f>
        <v>19602.999999999996</v>
      </c>
      <c r="E207" s="64">
        <f>SUM(E208:E291)</f>
        <v>0</v>
      </c>
      <c r="F207" s="64">
        <f>SUM(F208:F291)</f>
        <v>0</v>
      </c>
      <c r="G207" s="64">
        <f>SUM(G208:G291)</f>
        <v>0</v>
      </c>
    </row>
    <row r="208" spans="1:7" ht="25.5" customHeight="1" x14ac:dyDescent="0.2">
      <c r="A208" s="72" t="s">
        <v>446</v>
      </c>
      <c r="B208" s="11"/>
      <c r="C208" s="67">
        <v>894.24</v>
      </c>
      <c r="D208" s="67"/>
      <c r="E208" s="67"/>
      <c r="F208" s="67"/>
      <c r="G208" s="67"/>
    </row>
    <row r="209" spans="1:7" ht="25.5" customHeight="1" x14ac:dyDescent="0.2">
      <c r="A209" s="72" t="s">
        <v>447</v>
      </c>
      <c r="B209" s="11"/>
      <c r="C209" s="67">
        <v>788.6</v>
      </c>
      <c r="D209" s="67"/>
      <c r="E209" s="67"/>
      <c r="F209" s="67"/>
      <c r="G209" s="67"/>
    </row>
    <row r="210" spans="1:7" ht="25.5" customHeight="1" x14ac:dyDescent="0.2">
      <c r="A210" s="72" t="s">
        <v>545</v>
      </c>
      <c r="B210" s="11"/>
      <c r="C210" s="67">
        <v>500</v>
      </c>
      <c r="D210" s="67">
        <v>1310</v>
      </c>
      <c r="E210" s="67"/>
      <c r="F210" s="67"/>
      <c r="G210" s="67"/>
    </row>
    <row r="211" spans="1:7" ht="33" customHeight="1" x14ac:dyDescent="0.2">
      <c r="A211" s="72" t="s">
        <v>547</v>
      </c>
      <c r="B211" s="11"/>
      <c r="C211" s="67">
        <v>10020.969999999999</v>
      </c>
      <c r="D211" s="67">
        <v>5144.92</v>
      </c>
      <c r="E211" s="67"/>
      <c r="F211" s="67"/>
      <c r="G211" s="67"/>
    </row>
    <row r="212" spans="1:7" ht="33" customHeight="1" x14ac:dyDescent="0.2">
      <c r="A212" s="72" t="s">
        <v>635</v>
      </c>
      <c r="B212" s="11"/>
      <c r="C212" s="67">
        <v>286</v>
      </c>
      <c r="D212" s="67">
        <v>3530</v>
      </c>
      <c r="E212" s="67"/>
      <c r="F212" s="67"/>
      <c r="G212" s="67"/>
    </row>
    <row r="213" spans="1:7" ht="33" customHeight="1" x14ac:dyDescent="0.2">
      <c r="A213" s="72" t="s">
        <v>636</v>
      </c>
      <c r="B213" s="11"/>
      <c r="C213" s="67">
        <v>100</v>
      </c>
      <c r="D213" s="67">
        <v>0.1</v>
      </c>
      <c r="E213" s="67"/>
      <c r="F213" s="67"/>
      <c r="G213" s="67"/>
    </row>
    <row r="214" spans="1:7" ht="46.5" customHeight="1" x14ac:dyDescent="0.2">
      <c r="A214" s="72" t="s">
        <v>548</v>
      </c>
      <c r="B214" s="11"/>
      <c r="C214" s="67">
        <v>142.4</v>
      </c>
      <c r="D214" s="67">
        <v>3204.72</v>
      </c>
      <c r="E214" s="67"/>
      <c r="F214" s="67"/>
      <c r="G214" s="67"/>
    </row>
    <row r="215" spans="1:7" ht="27.75" customHeight="1" x14ac:dyDescent="0.2">
      <c r="A215" s="72" t="s">
        <v>549</v>
      </c>
      <c r="B215" s="11"/>
      <c r="C215" s="67">
        <v>0</v>
      </c>
      <c r="D215" s="67"/>
      <c r="E215" s="67"/>
      <c r="F215" s="67"/>
      <c r="G215" s="67"/>
    </row>
    <row r="216" spans="1:7" ht="31.5" customHeight="1" x14ac:dyDescent="0.2">
      <c r="A216" s="72" t="s">
        <v>563</v>
      </c>
      <c r="B216" s="11"/>
      <c r="C216" s="67">
        <v>5</v>
      </c>
      <c r="D216" s="67">
        <v>50</v>
      </c>
      <c r="E216" s="67"/>
      <c r="F216" s="67"/>
      <c r="G216" s="67"/>
    </row>
    <row r="217" spans="1:7" ht="25.5" customHeight="1" x14ac:dyDescent="0.2">
      <c r="A217" s="72" t="s">
        <v>550</v>
      </c>
      <c r="B217" s="11"/>
      <c r="C217" s="67">
        <v>600</v>
      </c>
      <c r="D217" s="67">
        <v>535.5</v>
      </c>
      <c r="E217" s="67"/>
      <c r="F217" s="67"/>
      <c r="G217" s="67"/>
    </row>
    <row r="218" spans="1:7" ht="20.25" customHeight="1" x14ac:dyDescent="0.2">
      <c r="A218" s="72" t="s">
        <v>687</v>
      </c>
      <c r="B218" s="11"/>
      <c r="C218" s="67">
        <v>10</v>
      </c>
      <c r="D218" s="67">
        <v>700</v>
      </c>
      <c r="E218" s="67"/>
      <c r="F218" s="67"/>
      <c r="G218" s="67"/>
    </row>
    <row r="219" spans="1:7" ht="20.25" customHeight="1" x14ac:dyDescent="0.2">
      <c r="A219" s="72" t="s">
        <v>645</v>
      </c>
      <c r="B219" s="11"/>
      <c r="C219" s="67">
        <v>125</v>
      </c>
      <c r="D219" s="67"/>
      <c r="E219" s="67"/>
      <c r="F219" s="67"/>
      <c r="G219" s="67"/>
    </row>
    <row r="220" spans="1:7" ht="28.9" customHeight="1" x14ac:dyDescent="0.2">
      <c r="A220" s="72" t="s">
        <v>250</v>
      </c>
      <c r="B220" s="11"/>
      <c r="C220" s="67">
        <v>135</v>
      </c>
      <c r="D220" s="67">
        <v>50</v>
      </c>
      <c r="E220" s="67"/>
      <c r="F220" s="67"/>
      <c r="G220" s="67"/>
    </row>
    <row r="221" spans="1:7" ht="28.9" customHeight="1" x14ac:dyDescent="0.2">
      <c r="A221" s="72" t="s">
        <v>251</v>
      </c>
      <c r="B221" s="11"/>
      <c r="C221" s="67">
        <v>135</v>
      </c>
      <c r="D221" s="67">
        <v>100</v>
      </c>
      <c r="E221" s="67"/>
      <c r="F221" s="67"/>
      <c r="G221" s="67"/>
    </row>
    <row r="222" spans="1:7" ht="40.15" customHeight="1" x14ac:dyDescent="0.2">
      <c r="A222" s="72" t="s">
        <v>448</v>
      </c>
      <c r="B222" s="11"/>
      <c r="C222" s="67">
        <v>130</v>
      </c>
      <c r="D222" s="67">
        <v>50</v>
      </c>
      <c r="E222" s="67"/>
      <c r="F222" s="67"/>
      <c r="G222" s="67"/>
    </row>
    <row r="223" spans="1:7" ht="41.45" customHeight="1" x14ac:dyDescent="0.2">
      <c r="A223" s="72" t="s">
        <v>449</v>
      </c>
      <c r="B223" s="11"/>
      <c r="C223" s="67">
        <v>157</v>
      </c>
      <c r="D223" s="67">
        <v>50</v>
      </c>
      <c r="E223" s="67"/>
      <c r="F223" s="67"/>
      <c r="G223" s="67"/>
    </row>
    <row r="224" spans="1:7" ht="25.5" customHeight="1" x14ac:dyDescent="0.2">
      <c r="A224" s="72" t="s">
        <v>450</v>
      </c>
      <c r="B224" s="11"/>
      <c r="C224" s="67">
        <v>125</v>
      </c>
      <c r="D224" s="67">
        <v>50</v>
      </c>
      <c r="E224" s="67"/>
      <c r="F224" s="67"/>
      <c r="G224" s="67"/>
    </row>
    <row r="225" spans="1:7" ht="73.900000000000006" customHeight="1" x14ac:dyDescent="0.2">
      <c r="A225" s="72" t="s">
        <v>686</v>
      </c>
      <c r="B225" s="11"/>
      <c r="C225" s="67">
        <v>0</v>
      </c>
      <c r="D225" s="67">
        <v>120</v>
      </c>
      <c r="E225" s="67"/>
      <c r="F225" s="67"/>
      <c r="G225" s="67"/>
    </row>
    <row r="226" spans="1:7" ht="29.45" customHeight="1" x14ac:dyDescent="0.2">
      <c r="A226" s="74" t="s">
        <v>451</v>
      </c>
      <c r="B226" s="11"/>
      <c r="C226" s="67">
        <v>21</v>
      </c>
      <c r="D226" s="67">
        <v>21</v>
      </c>
      <c r="E226" s="67"/>
      <c r="F226" s="67"/>
      <c r="G226" s="67"/>
    </row>
    <row r="227" spans="1:7" ht="15" x14ac:dyDescent="0.2">
      <c r="A227" s="72" t="s">
        <v>688</v>
      </c>
      <c r="B227" s="11"/>
      <c r="C227" s="67">
        <v>0</v>
      </c>
      <c r="D227" s="67">
        <v>20.5</v>
      </c>
      <c r="E227" s="67"/>
      <c r="F227" s="67"/>
      <c r="G227" s="67"/>
    </row>
    <row r="228" spans="1:7" ht="15" x14ac:dyDescent="0.2">
      <c r="A228" s="72" t="s">
        <v>452</v>
      </c>
      <c r="B228" s="11"/>
      <c r="C228" s="67">
        <v>0</v>
      </c>
      <c r="D228" s="67"/>
      <c r="E228" s="67"/>
      <c r="F228" s="67"/>
      <c r="G228" s="67"/>
    </row>
    <row r="229" spans="1:7" ht="15" x14ac:dyDescent="0.2">
      <c r="A229" s="72" t="s">
        <v>593</v>
      </c>
      <c r="B229" s="11"/>
      <c r="C229" s="67">
        <v>1.6</v>
      </c>
      <c r="D229" s="67"/>
      <c r="E229" s="67"/>
      <c r="F229" s="67"/>
      <c r="G229" s="67"/>
    </row>
    <row r="230" spans="1:7" ht="45" x14ac:dyDescent="0.2">
      <c r="A230" s="72" t="s">
        <v>551</v>
      </c>
      <c r="B230" s="11"/>
      <c r="C230" s="67">
        <v>133.5</v>
      </c>
      <c r="D230" s="67"/>
      <c r="E230" s="67"/>
      <c r="F230" s="67"/>
      <c r="G230" s="67"/>
    </row>
    <row r="231" spans="1:7" ht="25.5" customHeight="1" x14ac:dyDescent="0.2">
      <c r="A231" s="72" t="s">
        <v>453</v>
      </c>
      <c r="B231" s="11"/>
      <c r="C231" s="67">
        <v>208</v>
      </c>
      <c r="D231" s="67"/>
      <c r="E231" s="67"/>
      <c r="F231" s="67"/>
      <c r="G231" s="67"/>
    </row>
    <row r="232" spans="1:7" ht="30" x14ac:dyDescent="0.2">
      <c r="A232" s="72" t="s">
        <v>552</v>
      </c>
      <c r="B232" s="11"/>
      <c r="C232" s="67">
        <v>166.3</v>
      </c>
      <c r="D232" s="67">
        <v>166.3</v>
      </c>
      <c r="E232" s="67"/>
      <c r="F232" s="67"/>
      <c r="G232" s="67"/>
    </row>
    <row r="233" spans="1:7" ht="60" x14ac:dyDescent="0.2">
      <c r="A233" s="72" t="s">
        <v>553</v>
      </c>
      <c r="B233" s="11"/>
      <c r="C233" s="67">
        <v>0.1</v>
      </c>
      <c r="D233" s="67"/>
      <c r="E233" s="67"/>
      <c r="F233" s="67"/>
      <c r="G233" s="67"/>
    </row>
    <row r="234" spans="1:7" ht="25.5" customHeight="1" x14ac:dyDescent="0.2">
      <c r="A234" s="72" t="s">
        <v>576</v>
      </c>
      <c r="B234" s="11"/>
      <c r="C234" s="67">
        <v>0</v>
      </c>
      <c r="D234" s="67"/>
      <c r="E234" s="67"/>
      <c r="F234" s="67"/>
      <c r="G234" s="67"/>
    </row>
    <row r="235" spans="1:7" ht="25.5" customHeight="1" x14ac:dyDescent="0.2">
      <c r="A235" s="72" t="s">
        <v>577</v>
      </c>
      <c r="B235" s="11"/>
      <c r="C235" s="67">
        <v>0</v>
      </c>
      <c r="D235" s="67"/>
      <c r="E235" s="67"/>
      <c r="F235" s="67"/>
      <c r="G235" s="67"/>
    </row>
    <row r="236" spans="1:7" ht="25.5" customHeight="1" x14ac:dyDescent="0.2">
      <c r="A236" s="72" t="s">
        <v>578</v>
      </c>
      <c r="B236" s="11"/>
      <c r="C236" s="67">
        <v>0</v>
      </c>
      <c r="D236" s="67"/>
      <c r="E236" s="67"/>
      <c r="F236" s="67"/>
      <c r="G236" s="67"/>
    </row>
    <row r="237" spans="1:7" ht="25.5" customHeight="1" x14ac:dyDescent="0.2">
      <c r="A237" s="72" t="s">
        <v>554</v>
      </c>
      <c r="B237" s="11"/>
      <c r="C237" s="67">
        <v>20</v>
      </c>
      <c r="D237" s="67">
        <v>20</v>
      </c>
      <c r="E237" s="67"/>
      <c r="F237" s="67"/>
      <c r="G237" s="67"/>
    </row>
    <row r="238" spans="1:7" ht="25.5" customHeight="1" x14ac:dyDescent="0.2">
      <c r="A238" s="72" t="s">
        <v>555</v>
      </c>
      <c r="B238" s="11"/>
      <c r="C238" s="67">
        <v>20</v>
      </c>
      <c r="D238" s="67"/>
      <c r="E238" s="67"/>
      <c r="F238" s="67"/>
      <c r="G238" s="67"/>
    </row>
    <row r="239" spans="1:7" ht="25.5" customHeight="1" x14ac:dyDescent="0.2">
      <c r="A239" s="72" t="s">
        <v>556</v>
      </c>
      <c r="B239" s="11"/>
      <c r="C239" s="67">
        <v>0</v>
      </c>
      <c r="D239" s="67"/>
      <c r="E239" s="67"/>
      <c r="F239" s="67"/>
      <c r="G239" s="67"/>
    </row>
    <row r="240" spans="1:7" ht="25.5" customHeight="1" x14ac:dyDescent="0.2">
      <c r="A240" s="72" t="s">
        <v>567</v>
      </c>
      <c r="B240" s="11"/>
      <c r="C240" s="67">
        <v>0</v>
      </c>
      <c r="D240" s="67"/>
      <c r="E240" s="67"/>
      <c r="F240" s="67"/>
      <c r="G240" s="67"/>
    </row>
    <row r="241" spans="1:7" ht="25.5" customHeight="1" x14ac:dyDescent="0.2">
      <c r="A241" s="72" t="s">
        <v>682</v>
      </c>
      <c r="B241" s="11"/>
      <c r="C241" s="67">
        <v>0</v>
      </c>
      <c r="D241" s="67">
        <v>3000</v>
      </c>
      <c r="E241" s="67"/>
      <c r="F241" s="67"/>
      <c r="G241" s="67"/>
    </row>
    <row r="242" spans="1:7" ht="25.5" customHeight="1" x14ac:dyDescent="0.2">
      <c r="A242" s="72" t="s">
        <v>669</v>
      </c>
      <c r="B242" s="11"/>
      <c r="C242" s="67">
        <v>560</v>
      </c>
      <c r="D242" s="67">
        <v>560</v>
      </c>
      <c r="E242" s="67"/>
      <c r="F242" s="67"/>
      <c r="G242" s="67"/>
    </row>
    <row r="243" spans="1:7" ht="25.5" customHeight="1" x14ac:dyDescent="0.2">
      <c r="A243" s="72" t="s">
        <v>611</v>
      </c>
      <c r="B243" s="11"/>
      <c r="C243" s="67">
        <v>10</v>
      </c>
      <c r="D243" s="67"/>
      <c r="E243" s="67"/>
      <c r="F243" s="67"/>
      <c r="G243" s="67"/>
    </row>
    <row r="244" spans="1:7" ht="54.6" customHeight="1" x14ac:dyDescent="0.2">
      <c r="A244" s="72" t="s">
        <v>685</v>
      </c>
      <c r="B244" s="11"/>
      <c r="C244" s="67">
        <v>0</v>
      </c>
      <c r="D244" s="67">
        <v>140</v>
      </c>
      <c r="E244" s="67"/>
      <c r="F244" s="67"/>
      <c r="G244" s="67"/>
    </row>
    <row r="245" spans="1:7" ht="28.9" customHeight="1" x14ac:dyDescent="0.2">
      <c r="A245" s="72" t="s">
        <v>612</v>
      </c>
      <c r="B245" s="11"/>
      <c r="C245" s="67">
        <v>170</v>
      </c>
      <c r="D245" s="67"/>
      <c r="E245" s="67"/>
      <c r="F245" s="67"/>
      <c r="G245" s="67"/>
    </row>
    <row r="246" spans="1:7" ht="25.5" customHeight="1" x14ac:dyDescent="0.2">
      <c r="A246" s="72" t="s">
        <v>584</v>
      </c>
      <c r="B246" s="11"/>
      <c r="C246" s="67">
        <v>0</v>
      </c>
      <c r="D246" s="67"/>
      <c r="E246" s="67"/>
      <c r="F246" s="67"/>
      <c r="G246" s="67"/>
    </row>
    <row r="247" spans="1:7" ht="36.6" customHeight="1" x14ac:dyDescent="0.2">
      <c r="A247" s="72" t="s">
        <v>441</v>
      </c>
      <c r="B247" s="11"/>
      <c r="C247" s="67">
        <v>7.14</v>
      </c>
      <c r="D247" s="67"/>
      <c r="E247" s="67"/>
      <c r="F247" s="67"/>
      <c r="G247" s="67"/>
    </row>
    <row r="248" spans="1:7" ht="45" customHeight="1" x14ac:dyDescent="0.2">
      <c r="A248" s="72" t="s">
        <v>442</v>
      </c>
      <c r="B248" s="11"/>
      <c r="C248" s="67">
        <v>0</v>
      </c>
      <c r="D248" s="67"/>
      <c r="E248" s="67"/>
      <c r="F248" s="67"/>
      <c r="G248" s="67"/>
    </row>
    <row r="249" spans="1:7" ht="37.9" customHeight="1" x14ac:dyDescent="0.2">
      <c r="A249" s="72" t="s">
        <v>443</v>
      </c>
      <c r="B249" s="11"/>
      <c r="C249" s="67">
        <v>7.15</v>
      </c>
      <c r="D249" s="67"/>
      <c r="E249" s="67"/>
      <c r="F249" s="67"/>
      <c r="G249" s="67"/>
    </row>
    <row r="250" spans="1:7" ht="43.15" customHeight="1" x14ac:dyDescent="0.2">
      <c r="A250" s="72" t="s">
        <v>444</v>
      </c>
      <c r="B250" s="11"/>
      <c r="C250" s="67">
        <v>0</v>
      </c>
      <c r="D250" s="67"/>
      <c r="E250" s="67"/>
      <c r="F250" s="67"/>
      <c r="G250" s="67"/>
    </row>
    <row r="251" spans="1:7" ht="43.15" customHeight="1" x14ac:dyDescent="0.2">
      <c r="A251" s="72" t="s">
        <v>588</v>
      </c>
      <c r="B251" s="11"/>
      <c r="C251" s="67">
        <v>27.5</v>
      </c>
      <c r="D251" s="67">
        <v>20</v>
      </c>
      <c r="E251" s="67"/>
      <c r="F251" s="67"/>
      <c r="G251" s="67"/>
    </row>
    <row r="252" spans="1:7" ht="43.15" customHeight="1" x14ac:dyDescent="0.2">
      <c r="A252" s="72" t="s">
        <v>689</v>
      </c>
      <c r="B252" s="11"/>
      <c r="C252" s="67">
        <v>0</v>
      </c>
      <c r="D252" s="67">
        <v>79</v>
      </c>
      <c r="E252" s="67"/>
      <c r="F252" s="67"/>
      <c r="G252" s="67"/>
    </row>
    <row r="253" spans="1:7" ht="43.15" customHeight="1" x14ac:dyDescent="0.2">
      <c r="A253" s="72" t="s">
        <v>690</v>
      </c>
      <c r="B253" s="11"/>
      <c r="C253" s="67">
        <v>0</v>
      </c>
      <c r="D253" s="67">
        <v>58</v>
      </c>
      <c r="E253" s="67"/>
      <c r="F253" s="67"/>
      <c r="G253" s="67"/>
    </row>
    <row r="254" spans="1:7" ht="43.15" customHeight="1" x14ac:dyDescent="0.2">
      <c r="A254" s="72" t="s">
        <v>639</v>
      </c>
      <c r="B254" s="11"/>
      <c r="C254" s="67">
        <v>1.78</v>
      </c>
      <c r="D254" s="67">
        <v>1.78</v>
      </c>
      <c r="E254" s="67"/>
      <c r="F254" s="67"/>
      <c r="G254" s="67"/>
    </row>
    <row r="255" spans="1:7" ht="43.15" customHeight="1" x14ac:dyDescent="0.2">
      <c r="A255" s="72" t="s">
        <v>638</v>
      </c>
      <c r="B255" s="11"/>
      <c r="C255" s="67">
        <v>0.6</v>
      </c>
      <c r="D255" s="67">
        <v>0.6</v>
      </c>
      <c r="E255" s="67"/>
      <c r="F255" s="67"/>
      <c r="G255" s="67"/>
    </row>
    <row r="256" spans="1:7" ht="43.15" customHeight="1" x14ac:dyDescent="0.2">
      <c r="A256" s="72" t="s">
        <v>637</v>
      </c>
      <c r="B256" s="11"/>
      <c r="C256" s="67">
        <v>8.6</v>
      </c>
      <c r="D256" s="67">
        <v>8.6</v>
      </c>
      <c r="E256" s="67"/>
      <c r="F256" s="67"/>
      <c r="G256" s="67"/>
    </row>
    <row r="257" spans="1:7" ht="43.15" customHeight="1" x14ac:dyDescent="0.2">
      <c r="A257" s="72" t="s">
        <v>640</v>
      </c>
      <c r="B257" s="11"/>
      <c r="C257" s="67">
        <v>2.98</v>
      </c>
      <c r="D257" s="67">
        <v>2.98</v>
      </c>
      <c r="E257" s="67"/>
      <c r="F257" s="67"/>
      <c r="G257" s="67"/>
    </row>
    <row r="258" spans="1:7" ht="43.15" customHeight="1" x14ac:dyDescent="0.2">
      <c r="A258" s="72" t="s">
        <v>641</v>
      </c>
      <c r="B258" s="11"/>
      <c r="C258" s="67">
        <v>12</v>
      </c>
      <c r="D258" s="67">
        <v>12.5</v>
      </c>
      <c r="E258" s="67"/>
      <c r="F258" s="67"/>
      <c r="G258" s="67"/>
    </row>
    <row r="259" spans="1:7" ht="27" customHeight="1" x14ac:dyDescent="0.2">
      <c r="A259" s="72" t="s">
        <v>557</v>
      </c>
      <c r="B259" s="11"/>
      <c r="C259" s="67">
        <v>144</v>
      </c>
      <c r="D259" s="67"/>
      <c r="E259" s="67"/>
      <c r="F259" s="67"/>
      <c r="G259" s="67"/>
    </row>
    <row r="260" spans="1:7" ht="33.6" customHeight="1" x14ac:dyDescent="0.2">
      <c r="A260" s="72" t="s">
        <v>445</v>
      </c>
      <c r="B260" s="11"/>
      <c r="C260" s="67">
        <v>6.5</v>
      </c>
      <c r="D260" s="67"/>
      <c r="E260" s="67"/>
      <c r="F260" s="67"/>
      <c r="G260" s="67"/>
    </row>
    <row r="261" spans="1:7" ht="33.6" customHeight="1" x14ac:dyDescent="0.2">
      <c r="A261" s="72" t="s">
        <v>603</v>
      </c>
      <c r="B261" s="11"/>
      <c r="C261" s="67">
        <v>50</v>
      </c>
      <c r="D261" s="67">
        <v>50</v>
      </c>
      <c r="E261" s="67"/>
      <c r="F261" s="67"/>
      <c r="G261" s="67"/>
    </row>
    <row r="262" spans="1:7" ht="40.5" customHeight="1" x14ac:dyDescent="0.2">
      <c r="A262" s="72" t="s">
        <v>558</v>
      </c>
      <c r="B262" s="11"/>
      <c r="C262" s="67">
        <v>80.400000000000006</v>
      </c>
      <c r="D262" s="67">
        <v>48</v>
      </c>
      <c r="E262" s="67"/>
      <c r="F262" s="67"/>
      <c r="G262" s="67"/>
    </row>
    <row r="263" spans="1:7" ht="40.5" customHeight="1" x14ac:dyDescent="0.2">
      <c r="A263" s="72" t="s">
        <v>691</v>
      </c>
      <c r="B263" s="11"/>
      <c r="C263" s="67">
        <v>0</v>
      </c>
      <c r="D263" s="67">
        <v>57.2</v>
      </c>
      <c r="E263" s="67"/>
      <c r="F263" s="67"/>
      <c r="G263" s="67"/>
    </row>
    <row r="264" spans="1:7" ht="27" customHeight="1" x14ac:dyDescent="0.2">
      <c r="A264" s="72" t="s">
        <v>559</v>
      </c>
      <c r="B264" s="11"/>
      <c r="C264" s="67">
        <v>20</v>
      </c>
      <c r="D264" s="67">
        <v>30</v>
      </c>
      <c r="E264" s="67"/>
      <c r="F264" s="67"/>
      <c r="G264" s="67"/>
    </row>
    <row r="265" spans="1:7" ht="25.5" customHeight="1" x14ac:dyDescent="0.2">
      <c r="A265" s="72" t="s">
        <v>692</v>
      </c>
      <c r="B265" s="11"/>
      <c r="C265" s="67">
        <v>0</v>
      </c>
      <c r="D265" s="67">
        <v>59</v>
      </c>
      <c r="E265" s="67"/>
      <c r="F265" s="67"/>
      <c r="G265" s="67"/>
    </row>
    <row r="266" spans="1:7" ht="25.5" customHeight="1" x14ac:dyDescent="0.2">
      <c r="A266" s="72" t="s">
        <v>695</v>
      </c>
      <c r="B266" s="11"/>
      <c r="C266" s="67">
        <v>0</v>
      </c>
      <c r="D266" s="67">
        <v>57.3</v>
      </c>
      <c r="E266" s="67"/>
      <c r="F266" s="67"/>
      <c r="G266" s="67"/>
    </row>
    <row r="267" spans="1:7" ht="25.5" customHeight="1" x14ac:dyDescent="0.2">
      <c r="A267" s="72" t="s">
        <v>693</v>
      </c>
      <c r="B267" s="11"/>
      <c r="C267" s="67">
        <v>0</v>
      </c>
      <c r="D267" s="67">
        <v>5</v>
      </c>
      <c r="E267" s="67"/>
      <c r="F267" s="67"/>
      <c r="G267" s="67"/>
    </row>
    <row r="268" spans="1:7" ht="44.45" customHeight="1" x14ac:dyDescent="0.2">
      <c r="A268" s="72" t="s">
        <v>694</v>
      </c>
      <c r="B268" s="11"/>
      <c r="C268" s="67">
        <v>0</v>
      </c>
      <c r="D268" s="67">
        <v>10</v>
      </c>
      <c r="E268" s="67"/>
      <c r="F268" s="67"/>
      <c r="G268" s="67"/>
    </row>
    <row r="269" spans="1:7" ht="25.5" customHeight="1" x14ac:dyDescent="0.2">
      <c r="A269" s="72" t="s">
        <v>505</v>
      </c>
      <c r="B269" s="11"/>
      <c r="C269" s="67">
        <v>20</v>
      </c>
      <c r="D269" s="67"/>
      <c r="E269" s="67"/>
      <c r="F269" s="67"/>
      <c r="G269" s="67"/>
    </row>
    <row r="270" spans="1:7" ht="92.45" customHeight="1" x14ac:dyDescent="0.2">
      <c r="A270" s="72" t="s">
        <v>560</v>
      </c>
      <c r="B270" s="11"/>
      <c r="C270" s="67">
        <v>125</v>
      </c>
      <c r="D270" s="67"/>
      <c r="E270" s="67"/>
      <c r="F270" s="67"/>
      <c r="G270" s="67"/>
    </row>
    <row r="271" spans="1:7" ht="60" x14ac:dyDescent="0.2">
      <c r="A271" s="72" t="s">
        <v>614</v>
      </c>
      <c r="B271" s="11"/>
      <c r="C271" s="67">
        <v>0.5</v>
      </c>
      <c r="D271" s="67"/>
      <c r="E271" s="67"/>
      <c r="F271" s="67"/>
      <c r="G271" s="67"/>
    </row>
    <row r="272" spans="1:7" ht="60" x14ac:dyDescent="0.2">
      <c r="A272" s="72" t="s">
        <v>615</v>
      </c>
      <c r="B272" s="11"/>
      <c r="C272" s="67">
        <v>0.5</v>
      </c>
      <c r="D272" s="67"/>
      <c r="E272" s="67"/>
      <c r="F272" s="67"/>
      <c r="G272" s="67"/>
    </row>
    <row r="273" spans="1:7" ht="60" x14ac:dyDescent="0.2">
      <c r="A273" s="72" t="s">
        <v>613</v>
      </c>
      <c r="B273" s="11"/>
      <c r="C273" s="67">
        <v>0.5</v>
      </c>
      <c r="D273" s="67"/>
      <c r="E273" s="67"/>
      <c r="F273" s="67"/>
      <c r="G273" s="67"/>
    </row>
    <row r="274" spans="1:7" ht="45" x14ac:dyDescent="0.2">
      <c r="A274" s="72" t="s">
        <v>617</v>
      </c>
      <c r="B274" s="11"/>
      <c r="C274" s="67">
        <v>0.5</v>
      </c>
      <c r="D274" s="67"/>
      <c r="E274" s="67"/>
      <c r="F274" s="67"/>
      <c r="G274" s="67"/>
    </row>
    <row r="275" spans="1:7" ht="45" x14ac:dyDescent="0.2">
      <c r="A275" s="72" t="s">
        <v>618</v>
      </c>
      <c r="B275" s="11"/>
      <c r="C275" s="67">
        <v>0.5</v>
      </c>
      <c r="D275" s="67"/>
      <c r="E275" s="67"/>
      <c r="F275" s="67"/>
      <c r="G275" s="67"/>
    </row>
    <row r="276" spans="1:7" ht="45" x14ac:dyDescent="0.2">
      <c r="A276" s="72" t="s">
        <v>605</v>
      </c>
      <c r="B276" s="11"/>
      <c r="C276" s="67">
        <v>0.6</v>
      </c>
      <c r="D276" s="67"/>
      <c r="E276" s="67"/>
      <c r="F276" s="67"/>
      <c r="G276" s="67"/>
    </row>
    <row r="277" spans="1:7" ht="70.150000000000006" customHeight="1" x14ac:dyDescent="0.2">
      <c r="A277" s="72" t="s">
        <v>562</v>
      </c>
      <c r="B277" s="11"/>
      <c r="C277" s="67">
        <v>10</v>
      </c>
      <c r="D277" s="67"/>
      <c r="E277" s="67"/>
      <c r="F277" s="67"/>
      <c r="G277" s="67"/>
    </row>
    <row r="278" spans="1:7" ht="25.5" customHeight="1" x14ac:dyDescent="0.2">
      <c r="A278" s="72" t="s">
        <v>379</v>
      </c>
      <c r="B278" s="11"/>
      <c r="C278" s="67">
        <v>3.1</v>
      </c>
      <c r="D278" s="67"/>
      <c r="E278" s="67"/>
      <c r="F278" s="67"/>
      <c r="G278" s="67"/>
    </row>
    <row r="279" spans="1:7" ht="25.5" customHeight="1" x14ac:dyDescent="0.2">
      <c r="A279" s="72" t="s">
        <v>380</v>
      </c>
      <c r="B279" s="11"/>
      <c r="C279" s="67">
        <v>6.6</v>
      </c>
      <c r="D279" s="67"/>
      <c r="E279" s="67"/>
      <c r="F279" s="67"/>
      <c r="G279" s="67"/>
    </row>
    <row r="280" spans="1:7" ht="25.5" customHeight="1" x14ac:dyDescent="0.2">
      <c r="A280" s="72" t="s">
        <v>381</v>
      </c>
      <c r="B280" s="11"/>
      <c r="C280" s="67">
        <v>14</v>
      </c>
      <c r="D280" s="67"/>
      <c r="E280" s="67"/>
      <c r="F280" s="67"/>
      <c r="G280" s="67"/>
    </row>
    <row r="281" spans="1:7" ht="25.5" customHeight="1" x14ac:dyDescent="0.2">
      <c r="A281" s="72" t="s">
        <v>382</v>
      </c>
      <c r="B281" s="11"/>
      <c r="C281" s="67">
        <v>17</v>
      </c>
      <c r="D281" s="67"/>
      <c r="E281" s="67"/>
      <c r="F281" s="67"/>
      <c r="G281" s="67"/>
    </row>
    <row r="282" spans="1:7" ht="25.5" customHeight="1" x14ac:dyDescent="0.2">
      <c r="A282" s="72" t="s">
        <v>658</v>
      </c>
      <c r="B282" s="11"/>
      <c r="C282" s="67">
        <v>280</v>
      </c>
      <c r="D282" s="67">
        <v>280</v>
      </c>
      <c r="E282" s="67"/>
      <c r="F282" s="67"/>
      <c r="G282" s="67"/>
    </row>
    <row r="283" spans="1:7" ht="18" customHeight="1" x14ac:dyDescent="0.2">
      <c r="A283" s="72" t="s">
        <v>568</v>
      </c>
      <c r="B283" s="11"/>
      <c r="C283" s="67">
        <v>34</v>
      </c>
      <c r="D283" s="67"/>
      <c r="E283" s="67"/>
      <c r="F283" s="67"/>
      <c r="G283" s="67"/>
    </row>
    <row r="284" spans="1:7" ht="18" customHeight="1" x14ac:dyDescent="0.2">
      <c r="A284" s="72" t="s">
        <v>659</v>
      </c>
      <c r="B284" s="11"/>
      <c r="C284" s="67">
        <v>160</v>
      </c>
      <c r="D284" s="67"/>
      <c r="E284" s="67"/>
      <c r="F284" s="67"/>
      <c r="G284" s="67"/>
    </row>
    <row r="285" spans="1:7" ht="18" customHeight="1" x14ac:dyDescent="0.2">
      <c r="A285" s="72" t="s">
        <v>569</v>
      </c>
      <c r="B285" s="11"/>
      <c r="C285" s="67">
        <v>37</v>
      </c>
      <c r="D285" s="67"/>
      <c r="E285" s="67"/>
      <c r="F285" s="67"/>
      <c r="G285" s="67"/>
    </row>
    <row r="286" spans="1:7" ht="18" customHeight="1" x14ac:dyDescent="0.2">
      <c r="A286" s="72" t="s">
        <v>570</v>
      </c>
      <c r="B286" s="11"/>
      <c r="C286" s="67">
        <v>27</v>
      </c>
      <c r="D286" s="67"/>
      <c r="E286" s="67"/>
      <c r="F286" s="67"/>
      <c r="G286" s="67"/>
    </row>
    <row r="287" spans="1:7" ht="18" customHeight="1" x14ac:dyDescent="0.2">
      <c r="A287" s="72" t="s">
        <v>571</v>
      </c>
      <c r="B287" s="11"/>
      <c r="C287" s="67">
        <v>24</v>
      </c>
      <c r="D287" s="67"/>
      <c r="E287" s="67"/>
      <c r="F287" s="67"/>
      <c r="G287" s="67"/>
    </row>
    <row r="288" spans="1:7" ht="18" customHeight="1" x14ac:dyDescent="0.2">
      <c r="A288" s="72" t="s">
        <v>572</v>
      </c>
      <c r="B288" s="11"/>
      <c r="C288" s="67">
        <v>19</v>
      </c>
      <c r="D288" s="67"/>
      <c r="E288" s="67"/>
      <c r="F288" s="67"/>
      <c r="G288" s="67"/>
    </row>
    <row r="289" spans="1:7" ht="18" customHeight="1" x14ac:dyDescent="0.2">
      <c r="A289" s="72" t="s">
        <v>626</v>
      </c>
      <c r="B289" s="11"/>
      <c r="C289" s="67">
        <v>535.45000000000005</v>
      </c>
      <c r="D289" s="67"/>
      <c r="E289" s="67"/>
      <c r="F289" s="67"/>
      <c r="G289" s="67"/>
    </row>
    <row r="290" spans="1:7" ht="18" customHeight="1" x14ac:dyDescent="0.2">
      <c r="A290" s="72" t="s">
        <v>666</v>
      </c>
      <c r="B290" s="11"/>
      <c r="C290" s="67">
        <v>20</v>
      </c>
      <c r="D290" s="67"/>
      <c r="E290" s="67"/>
      <c r="F290" s="67"/>
      <c r="G290" s="67"/>
    </row>
    <row r="291" spans="1:7" ht="25.5" customHeight="1" x14ac:dyDescent="0.2">
      <c r="A291" s="72" t="s">
        <v>561</v>
      </c>
      <c r="B291" s="11"/>
      <c r="C291" s="67">
        <v>4</v>
      </c>
      <c r="D291" s="67"/>
      <c r="E291" s="67"/>
      <c r="F291" s="67"/>
      <c r="G291" s="67"/>
    </row>
    <row r="292" spans="1:7" x14ac:dyDescent="0.2">
      <c r="A292" s="16" t="s">
        <v>299</v>
      </c>
      <c r="B292" s="11"/>
      <c r="C292" s="67">
        <f>C293</f>
        <v>100</v>
      </c>
      <c r="D292" s="67">
        <f>D293</f>
        <v>0</v>
      </c>
      <c r="E292" s="67">
        <f>E293</f>
        <v>0</v>
      </c>
      <c r="F292" s="67">
        <f>F293</f>
        <v>0</v>
      </c>
      <c r="G292" s="67">
        <f>G293</f>
        <v>0</v>
      </c>
    </row>
    <row r="293" spans="1:7" ht="24" x14ac:dyDescent="0.2">
      <c r="A293" s="16" t="s">
        <v>592</v>
      </c>
      <c r="B293" s="11">
        <v>72</v>
      </c>
      <c r="C293" s="67">
        <v>100</v>
      </c>
      <c r="D293" s="67"/>
      <c r="E293" s="67"/>
      <c r="F293" s="67"/>
      <c r="G293" s="67"/>
    </row>
    <row r="294" spans="1:7" ht="18" customHeight="1" x14ac:dyDescent="0.2">
      <c r="A294" s="50" t="s">
        <v>252</v>
      </c>
      <c r="B294" s="28" t="s">
        <v>253</v>
      </c>
      <c r="C294" s="64">
        <f>C298+C310+C319+C303</f>
        <v>3039.84</v>
      </c>
      <c r="D294" s="64">
        <f>D298+D310+D319+D303</f>
        <v>2635.44</v>
      </c>
      <c r="E294" s="64">
        <f>E298+E310+E319+E303</f>
        <v>51</v>
      </c>
      <c r="F294" s="64">
        <f>F298+F310+F319+F303</f>
        <v>14</v>
      </c>
      <c r="G294" s="64">
        <f>G298+G310+G319+G303</f>
        <v>0</v>
      </c>
    </row>
    <row r="295" spans="1:7" x14ac:dyDescent="0.2">
      <c r="A295" s="6" t="s">
        <v>170</v>
      </c>
      <c r="B295" s="11">
        <v>55</v>
      </c>
      <c r="C295" s="64">
        <f>C318+C320</f>
        <v>2182.2800000000002</v>
      </c>
      <c r="D295" s="64">
        <f>D318+D320</f>
        <v>2000</v>
      </c>
      <c r="E295" s="64">
        <f>E318+E320</f>
        <v>0</v>
      </c>
      <c r="F295" s="64">
        <f>F318+F320</f>
        <v>0</v>
      </c>
      <c r="G295" s="64">
        <f>G318+G320</f>
        <v>0</v>
      </c>
    </row>
    <row r="296" spans="1:7" ht="24" x14ac:dyDescent="0.2">
      <c r="A296" s="6" t="s">
        <v>171</v>
      </c>
      <c r="B296" s="11">
        <v>58</v>
      </c>
      <c r="C296" s="64">
        <f>C299+C311+C304</f>
        <v>613.66</v>
      </c>
      <c r="D296" s="64">
        <f>D299+D311+D304</f>
        <v>580.44000000000005</v>
      </c>
      <c r="E296" s="64">
        <f>E299+E311+E304</f>
        <v>51</v>
      </c>
      <c r="F296" s="64">
        <f>F299+F311+F304</f>
        <v>14</v>
      </c>
      <c r="G296" s="64">
        <f>G299+G311+G304</f>
        <v>0</v>
      </c>
    </row>
    <row r="297" spans="1:7" ht="13.5" customHeight="1" x14ac:dyDescent="0.2">
      <c r="A297" s="6" t="s">
        <v>172</v>
      </c>
      <c r="B297" s="28">
        <v>70</v>
      </c>
      <c r="C297" s="64">
        <f>C315+C308</f>
        <v>243.9</v>
      </c>
      <c r="D297" s="64">
        <f>D315+D308</f>
        <v>55</v>
      </c>
      <c r="E297" s="64">
        <f>E315+E308</f>
        <v>0</v>
      </c>
      <c r="F297" s="64">
        <f>F315+F308</f>
        <v>0</v>
      </c>
      <c r="G297" s="64">
        <f>G315+G308</f>
        <v>0</v>
      </c>
    </row>
    <row r="298" spans="1:7" ht="18" customHeight="1" x14ac:dyDescent="0.2">
      <c r="A298" s="50" t="s">
        <v>585</v>
      </c>
      <c r="B298" s="60" t="s">
        <v>586</v>
      </c>
      <c r="C298" s="64">
        <f>C299</f>
        <v>351.26</v>
      </c>
      <c r="D298" s="64">
        <f>D299</f>
        <v>405.87</v>
      </c>
      <c r="E298" s="64">
        <f>E299</f>
        <v>0</v>
      </c>
      <c r="F298" s="64">
        <f>F299</f>
        <v>0</v>
      </c>
      <c r="G298" s="64">
        <f>G299</f>
        <v>0</v>
      </c>
    </row>
    <row r="299" spans="1:7" ht="24" x14ac:dyDescent="0.2">
      <c r="A299" s="6" t="s">
        <v>478</v>
      </c>
      <c r="B299" s="11">
        <v>58.11</v>
      </c>
      <c r="C299" s="64">
        <f>SUM(C300:C302)</f>
        <v>351.26</v>
      </c>
      <c r="D299" s="64">
        <f>SUM(D300:D302)</f>
        <v>405.87</v>
      </c>
      <c r="E299" s="64">
        <f>SUM(E300:E302)</f>
        <v>0</v>
      </c>
      <c r="F299" s="64">
        <f>SUM(F300:F302)</f>
        <v>0</v>
      </c>
      <c r="G299" s="64">
        <f>SUM(G300:G302)</f>
        <v>0</v>
      </c>
    </row>
    <row r="300" spans="1:7" ht="11.25" customHeight="1" x14ac:dyDescent="0.2">
      <c r="A300" s="26" t="s">
        <v>176</v>
      </c>
      <c r="B300" s="11" t="s">
        <v>474</v>
      </c>
      <c r="C300" s="67">
        <v>52.69</v>
      </c>
      <c r="D300" s="67">
        <v>54.35</v>
      </c>
      <c r="E300" s="67"/>
      <c r="F300" s="67"/>
      <c r="G300" s="67"/>
    </row>
    <row r="301" spans="1:7" ht="11.25" customHeight="1" x14ac:dyDescent="0.2">
      <c r="A301" s="26" t="s">
        <v>177</v>
      </c>
      <c r="B301" s="11" t="s">
        <v>475</v>
      </c>
      <c r="C301" s="67">
        <v>298.57</v>
      </c>
      <c r="D301" s="67">
        <v>351.52</v>
      </c>
      <c r="E301" s="67"/>
      <c r="F301" s="67"/>
      <c r="G301" s="67"/>
    </row>
    <row r="302" spans="1:7" ht="11.25" customHeight="1" x14ac:dyDescent="0.2">
      <c r="A302" s="26" t="s">
        <v>178</v>
      </c>
      <c r="B302" s="11" t="s">
        <v>476</v>
      </c>
      <c r="C302" s="67"/>
      <c r="D302" s="67"/>
      <c r="E302" s="67"/>
      <c r="F302" s="67"/>
      <c r="G302" s="67"/>
    </row>
    <row r="303" spans="1:7" ht="18" customHeight="1" x14ac:dyDescent="0.2">
      <c r="A303" s="50" t="s">
        <v>647</v>
      </c>
      <c r="B303" s="60" t="s">
        <v>646</v>
      </c>
      <c r="C303" s="64">
        <f>C304+C308</f>
        <v>55</v>
      </c>
      <c r="D303" s="64">
        <f>D304+D308</f>
        <v>55</v>
      </c>
      <c r="E303" s="64">
        <f>E304+E308</f>
        <v>0</v>
      </c>
      <c r="F303" s="64">
        <f>F304+F308</f>
        <v>0</v>
      </c>
      <c r="G303" s="64">
        <f>G304+G308</f>
        <v>0</v>
      </c>
    </row>
    <row r="304" spans="1:7" ht="24" x14ac:dyDescent="0.2">
      <c r="A304" s="6" t="s">
        <v>477</v>
      </c>
      <c r="B304" s="11">
        <v>58.01</v>
      </c>
      <c r="C304" s="64">
        <f>SUM(C305:C307)</f>
        <v>0</v>
      </c>
      <c r="D304" s="64">
        <f>SUM(D305:D307)</f>
        <v>0</v>
      </c>
      <c r="E304" s="64">
        <f>SUM(E305:E307)</f>
        <v>0</v>
      </c>
      <c r="F304" s="64">
        <f>SUM(F305:F307)</f>
        <v>0</v>
      </c>
      <c r="G304" s="64">
        <f>SUM(G305:G307)</f>
        <v>0</v>
      </c>
    </row>
    <row r="305" spans="1:7" ht="11.25" customHeight="1" x14ac:dyDescent="0.2">
      <c r="A305" s="26" t="s">
        <v>176</v>
      </c>
      <c r="B305" s="11" t="s">
        <v>404</v>
      </c>
      <c r="C305" s="67">
        <v>0</v>
      </c>
      <c r="D305" s="67"/>
      <c r="E305" s="67"/>
      <c r="F305" s="67"/>
      <c r="G305" s="67"/>
    </row>
    <row r="306" spans="1:7" ht="11.25" customHeight="1" x14ac:dyDescent="0.2">
      <c r="A306" s="26" t="s">
        <v>177</v>
      </c>
      <c r="B306" s="11" t="s">
        <v>405</v>
      </c>
      <c r="C306" s="67">
        <v>0</v>
      </c>
      <c r="D306" s="67"/>
      <c r="E306" s="67"/>
      <c r="F306" s="67"/>
      <c r="G306" s="67"/>
    </row>
    <row r="307" spans="1:7" ht="11.25" customHeight="1" x14ac:dyDescent="0.2">
      <c r="A307" s="26" t="s">
        <v>178</v>
      </c>
      <c r="B307" s="11" t="s">
        <v>406</v>
      </c>
      <c r="C307" s="67">
        <v>0</v>
      </c>
      <c r="D307" s="67">
        <v>0</v>
      </c>
      <c r="E307" s="67">
        <v>0</v>
      </c>
      <c r="F307" s="67">
        <v>0</v>
      </c>
      <c r="G307" s="67">
        <v>0</v>
      </c>
    </row>
    <row r="308" spans="1:7" ht="13.5" customHeight="1" x14ac:dyDescent="0.2">
      <c r="A308" s="6" t="s">
        <v>172</v>
      </c>
      <c r="B308" s="28">
        <v>70</v>
      </c>
      <c r="C308" s="64">
        <f>C309</f>
        <v>55</v>
      </c>
      <c r="D308" s="64">
        <f>D309</f>
        <v>55</v>
      </c>
      <c r="E308" s="64">
        <f>E309</f>
        <v>0</v>
      </c>
      <c r="F308" s="64">
        <f>F309</f>
        <v>0</v>
      </c>
      <c r="G308" s="64">
        <f>G309</f>
        <v>0</v>
      </c>
    </row>
    <row r="309" spans="1:7" ht="14.25" customHeight="1" x14ac:dyDescent="0.2">
      <c r="A309" s="6" t="s">
        <v>541</v>
      </c>
      <c r="C309" s="64">
        <v>55</v>
      </c>
      <c r="D309" s="64">
        <v>55</v>
      </c>
      <c r="E309" s="64"/>
      <c r="F309" s="64"/>
      <c r="G309" s="64"/>
    </row>
    <row r="310" spans="1:7" ht="18" customHeight="1" x14ac:dyDescent="0.2">
      <c r="A310" s="50" t="s">
        <v>648</v>
      </c>
      <c r="B310" s="60" t="s">
        <v>480</v>
      </c>
      <c r="C310" s="64">
        <f>C311+C315+C318</f>
        <v>451.29999999999995</v>
      </c>
      <c r="D310" s="64">
        <f>D311+D315+D318</f>
        <v>174.57</v>
      </c>
      <c r="E310" s="64">
        <f>E311+E315+E318</f>
        <v>51</v>
      </c>
      <c r="F310" s="64">
        <f>F311+F315+F318</f>
        <v>14</v>
      </c>
      <c r="G310" s="64">
        <f>G311+G315+G318</f>
        <v>0</v>
      </c>
    </row>
    <row r="311" spans="1:7" ht="24" x14ac:dyDescent="0.2">
      <c r="A311" s="6" t="s">
        <v>477</v>
      </c>
      <c r="B311" s="11">
        <v>58.01</v>
      </c>
      <c r="C311" s="64">
        <f>SUM(C312:C314)</f>
        <v>262.39999999999998</v>
      </c>
      <c r="D311" s="64">
        <f>SUM(D312:D314)</f>
        <v>174.57</v>
      </c>
      <c r="E311" s="64">
        <f>SUM(E312:E314)</f>
        <v>51</v>
      </c>
      <c r="F311" s="64">
        <f>SUM(F312:F314)</f>
        <v>14</v>
      </c>
      <c r="G311" s="64">
        <f>SUM(G312:G314)</f>
        <v>0</v>
      </c>
    </row>
    <row r="312" spans="1:7" ht="11.25" customHeight="1" x14ac:dyDescent="0.2">
      <c r="A312" s="26" t="s">
        <v>176</v>
      </c>
      <c r="B312" s="11" t="s">
        <v>404</v>
      </c>
      <c r="C312" s="67">
        <v>30.84</v>
      </c>
      <c r="D312" s="67">
        <v>15.9</v>
      </c>
      <c r="E312" s="67">
        <v>8</v>
      </c>
      <c r="F312" s="67">
        <v>4</v>
      </c>
      <c r="G312" s="67">
        <v>0</v>
      </c>
    </row>
    <row r="313" spans="1:7" ht="11.25" customHeight="1" x14ac:dyDescent="0.2">
      <c r="A313" s="26" t="s">
        <v>177</v>
      </c>
      <c r="B313" s="11" t="s">
        <v>405</v>
      </c>
      <c r="C313" s="67">
        <v>231.56</v>
      </c>
      <c r="D313" s="67">
        <v>158.66999999999999</v>
      </c>
      <c r="E313" s="67">
        <v>43</v>
      </c>
      <c r="F313" s="67">
        <v>10</v>
      </c>
      <c r="G313" s="67">
        <v>0</v>
      </c>
    </row>
    <row r="314" spans="1:7" ht="11.25" customHeight="1" x14ac:dyDescent="0.2">
      <c r="A314" s="26" t="s">
        <v>178</v>
      </c>
      <c r="B314" s="11" t="s">
        <v>406</v>
      </c>
      <c r="C314" s="67"/>
      <c r="D314" s="67"/>
      <c r="E314" s="67"/>
      <c r="F314" s="67"/>
      <c r="G314" s="67"/>
    </row>
    <row r="315" spans="1:7" ht="13.5" customHeight="1" x14ac:dyDescent="0.2">
      <c r="A315" s="6" t="s">
        <v>172</v>
      </c>
      <c r="B315" s="28">
        <v>70</v>
      </c>
      <c r="C315" s="64">
        <f>C317+C316</f>
        <v>188.9</v>
      </c>
      <c r="D315" s="64">
        <f>D317+D316</f>
        <v>0</v>
      </c>
      <c r="E315" s="64">
        <f>E317+E316</f>
        <v>0</v>
      </c>
      <c r="F315" s="64">
        <f>F317+F316</f>
        <v>0</v>
      </c>
      <c r="G315" s="64">
        <f>G317+G316</f>
        <v>0</v>
      </c>
    </row>
    <row r="316" spans="1:7" ht="14.25" customHeight="1" x14ac:dyDescent="0.2">
      <c r="A316" s="6" t="s">
        <v>541</v>
      </c>
      <c r="C316" s="64">
        <v>0</v>
      </c>
      <c r="D316" s="64">
        <v>0</v>
      </c>
      <c r="E316" s="64">
        <v>0</v>
      </c>
      <c r="F316" s="64">
        <v>0</v>
      </c>
      <c r="G316" s="64">
        <v>0</v>
      </c>
    </row>
    <row r="317" spans="1:7" ht="14.25" customHeight="1" x14ac:dyDescent="0.2">
      <c r="A317" s="6" t="s">
        <v>522</v>
      </c>
      <c r="C317" s="64">
        <v>188.9</v>
      </c>
      <c r="D317" s="64"/>
      <c r="E317" s="64"/>
      <c r="F317" s="64"/>
      <c r="G317" s="64"/>
    </row>
    <row r="318" spans="1:7" x14ac:dyDescent="0.2">
      <c r="A318" s="6" t="s">
        <v>170</v>
      </c>
      <c r="B318" s="11">
        <v>55</v>
      </c>
      <c r="C318" s="64"/>
      <c r="D318" s="64"/>
      <c r="E318" s="64"/>
      <c r="F318" s="64"/>
      <c r="G318" s="64"/>
    </row>
    <row r="319" spans="1:7" ht="13.5" customHeight="1" x14ac:dyDescent="0.2">
      <c r="A319" s="23" t="s">
        <v>649</v>
      </c>
      <c r="B319" s="18" t="s">
        <v>255</v>
      </c>
      <c r="C319" s="64">
        <f t="shared" ref="C319:G320" si="9">C320</f>
        <v>2182.2800000000002</v>
      </c>
      <c r="D319" s="64">
        <f t="shared" si="9"/>
        <v>2000</v>
      </c>
      <c r="E319" s="64">
        <f t="shared" si="9"/>
        <v>0</v>
      </c>
      <c r="F319" s="64">
        <f t="shared" si="9"/>
        <v>0</v>
      </c>
      <c r="G319" s="64">
        <f t="shared" si="9"/>
        <v>0</v>
      </c>
    </row>
    <row r="320" spans="1:7" x14ac:dyDescent="0.2">
      <c r="A320" s="6" t="s">
        <v>170</v>
      </c>
      <c r="B320" s="11">
        <v>55</v>
      </c>
      <c r="C320" s="64">
        <f t="shared" si="9"/>
        <v>2182.2800000000002</v>
      </c>
      <c r="D320" s="64">
        <f t="shared" si="9"/>
        <v>2000</v>
      </c>
      <c r="E320" s="64">
        <f t="shared" si="9"/>
        <v>0</v>
      </c>
      <c r="F320" s="64">
        <f t="shared" si="9"/>
        <v>0</v>
      </c>
      <c r="G320" s="64">
        <f t="shared" si="9"/>
        <v>0</v>
      </c>
    </row>
    <row r="321" spans="1:7" x14ac:dyDescent="0.2">
      <c r="A321" s="15" t="s">
        <v>294</v>
      </c>
      <c r="B321" s="11" t="s">
        <v>295</v>
      </c>
      <c r="C321" s="67">
        <v>2182.2800000000002</v>
      </c>
      <c r="D321" s="67">
        <v>2000</v>
      </c>
      <c r="E321" s="67"/>
      <c r="F321" s="67"/>
      <c r="G321" s="67"/>
    </row>
    <row r="322" spans="1:7" ht="18" customHeight="1" x14ac:dyDescent="0.2">
      <c r="A322" s="50" t="s">
        <v>264</v>
      </c>
      <c r="B322" s="11" t="s">
        <v>265</v>
      </c>
      <c r="C322" s="64">
        <f>C338+C328+C333</f>
        <v>24741.180000000011</v>
      </c>
      <c r="D322" s="64">
        <f>D338+D328+D333</f>
        <v>17413.78</v>
      </c>
      <c r="E322" s="64">
        <f>E338+E328+E333</f>
        <v>2128.3000000000002</v>
      </c>
      <c r="F322" s="64">
        <f>F338+F328+F333</f>
        <v>1418.8799999999999</v>
      </c>
      <c r="G322" s="64">
        <f>G338+G328+G333</f>
        <v>0</v>
      </c>
    </row>
    <row r="323" spans="1:7" ht="24" x14ac:dyDescent="0.2">
      <c r="A323" s="6" t="s">
        <v>477</v>
      </c>
      <c r="B323" s="11">
        <v>58.01</v>
      </c>
      <c r="C323" s="64">
        <f>C334+C339</f>
        <v>1232.1399999999999</v>
      </c>
      <c r="D323" s="64">
        <f>D334+D339</f>
        <v>3547.17</v>
      </c>
      <c r="E323" s="64">
        <f>E334+E339</f>
        <v>2128.3000000000002</v>
      </c>
      <c r="F323" s="64">
        <f>F334+F339</f>
        <v>1418.8799999999999</v>
      </c>
      <c r="G323" s="64">
        <f>G334+G339</f>
        <v>0</v>
      </c>
    </row>
    <row r="324" spans="1:7" ht="11.25" customHeight="1" x14ac:dyDescent="0.2">
      <c r="A324" s="26" t="s">
        <v>176</v>
      </c>
      <c r="B324" s="11" t="s">
        <v>404</v>
      </c>
      <c r="C324" s="64">
        <f t="shared" ref="C324:G326" si="10">C335+C340</f>
        <v>184.82</v>
      </c>
      <c r="D324" s="64">
        <f t="shared" si="10"/>
        <v>532.07000000000005</v>
      </c>
      <c r="E324" s="64">
        <f t="shared" si="10"/>
        <v>319.24</v>
      </c>
      <c r="F324" s="64">
        <f t="shared" si="10"/>
        <v>212.84</v>
      </c>
      <c r="G324" s="64">
        <f t="shared" si="10"/>
        <v>0</v>
      </c>
    </row>
    <row r="325" spans="1:7" ht="11.25" customHeight="1" x14ac:dyDescent="0.2">
      <c r="A325" s="26" t="s">
        <v>177</v>
      </c>
      <c r="B325" s="11" t="s">
        <v>405</v>
      </c>
      <c r="C325" s="64">
        <f t="shared" si="10"/>
        <v>1047.32</v>
      </c>
      <c r="D325" s="64">
        <f t="shared" si="10"/>
        <v>3015.1</v>
      </c>
      <c r="E325" s="64">
        <f t="shared" si="10"/>
        <v>1809.06</v>
      </c>
      <c r="F325" s="64">
        <f t="shared" si="10"/>
        <v>1206.04</v>
      </c>
      <c r="G325" s="64">
        <f t="shared" si="10"/>
        <v>0</v>
      </c>
    </row>
    <row r="326" spans="1:7" ht="11.25" customHeight="1" x14ac:dyDescent="0.2">
      <c r="A326" s="26" t="s">
        <v>178</v>
      </c>
      <c r="B326" s="11" t="s">
        <v>406</v>
      </c>
      <c r="C326" s="64">
        <f t="shared" si="10"/>
        <v>0</v>
      </c>
      <c r="D326" s="64">
        <f t="shared" si="10"/>
        <v>0</v>
      </c>
      <c r="E326" s="64">
        <f t="shared" si="10"/>
        <v>0</v>
      </c>
      <c r="F326" s="64">
        <f t="shared" si="10"/>
        <v>0</v>
      </c>
      <c r="G326" s="64">
        <f t="shared" si="10"/>
        <v>0</v>
      </c>
    </row>
    <row r="327" spans="1:7" x14ac:dyDescent="0.2">
      <c r="A327" s="6" t="s">
        <v>172</v>
      </c>
      <c r="B327" s="11">
        <v>70</v>
      </c>
      <c r="C327" s="64">
        <f>C343+C329</f>
        <v>23509.040000000012</v>
      </c>
      <c r="D327" s="64">
        <f>D343+D329</f>
        <v>13866.61</v>
      </c>
      <c r="E327" s="64">
        <f>E343+E329</f>
        <v>0</v>
      </c>
      <c r="F327" s="64">
        <f>F343+F329</f>
        <v>0</v>
      </c>
      <c r="G327" s="64">
        <f>G343+G329</f>
        <v>0</v>
      </c>
    </row>
    <row r="328" spans="1:7" s="10" customFormat="1" ht="18" customHeight="1" x14ac:dyDescent="0.2">
      <c r="A328" s="22" t="s">
        <v>358</v>
      </c>
      <c r="B328" s="25" t="s">
        <v>360</v>
      </c>
      <c r="C328" s="65">
        <f>C329</f>
        <v>3712</v>
      </c>
      <c r="D328" s="65">
        <f>D329</f>
        <v>3600.76</v>
      </c>
      <c r="E328" s="65">
        <f>E329</f>
        <v>0</v>
      </c>
      <c r="F328" s="65">
        <f>F329</f>
        <v>0</v>
      </c>
      <c r="G328" s="65">
        <f>G329</f>
        <v>0</v>
      </c>
    </row>
    <row r="329" spans="1:7" x14ac:dyDescent="0.2">
      <c r="A329" s="6" t="s">
        <v>195</v>
      </c>
      <c r="B329" s="11">
        <v>70</v>
      </c>
      <c r="C329" s="65">
        <f>C330+C331+C332</f>
        <v>3712</v>
      </c>
      <c r="D329" s="65">
        <f>D330+D331+D332</f>
        <v>3600.76</v>
      </c>
      <c r="E329" s="65">
        <f>E330+E331+E332</f>
        <v>0</v>
      </c>
      <c r="F329" s="65">
        <f>F330+F331+F332</f>
        <v>0</v>
      </c>
      <c r="G329" s="65">
        <f>G330+G331+G332</f>
        <v>0</v>
      </c>
    </row>
    <row r="330" spans="1:7" ht="15" x14ac:dyDescent="0.2">
      <c r="A330" s="74" t="s">
        <v>530</v>
      </c>
      <c r="B330" s="11"/>
      <c r="C330" s="67">
        <v>153</v>
      </c>
      <c r="D330" s="67"/>
      <c r="E330" s="67"/>
      <c r="F330" s="67"/>
      <c r="G330" s="67"/>
    </row>
    <row r="331" spans="1:7" ht="30" x14ac:dyDescent="0.2">
      <c r="A331" s="72" t="s">
        <v>696</v>
      </c>
      <c r="B331" s="11"/>
      <c r="C331" s="67">
        <v>0</v>
      </c>
      <c r="D331" s="67">
        <v>50</v>
      </c>
      <c r="E331" s="67"/>
      <c r="F331" s="67"/>
      <c r="G331" s="67"/>
    </row>
    <row r="332" spans="1:7" ht="24" x14ac:dyDescent="0.2">
      <c r="A332" s="6" t="s">
        <v>630</v>
      </c>
      <c r="B332" s="11"/>
      <c r="C332" s="64">
        <v>3559</v>
      </c>
      <c r="D332" s="64">
        <v>3550.76</v>
      </c>
      <c r="E332" s="64"/>
      <c r="F332" s="64"/>
      <c r="G332" s="64"/>
    </row>
    <row r="333" spans="1:7" s="19" customFormat="1" ht="19.5" customHeight="1" x14ac:dyDescent="0.2">
      <c r="A333" s="23" t="s">
        <v>662</v>
      </c>
      <c r="B333" s="25" t="s">
        <v>663</v>
      </c>
      <c r="C333" s="68">
        <f>C334</f>
        <v>488.62</v>
      </c>
      <c r="D333" s="68">
        <f>D334</f>
        <v>3547.17</v>
      </c>
      <c r="E333" s="68">
        <f>E334</f>
        <v>2128.3000000000002</v>
      </c>
      <c r="F333" s="68">
        <f>F334</f>
        <v>1418.8799999999999</v>
      </c>
      <c r="G333" s="68">
        <f>G334</f>
        <v>0</v>
      </c>
    </row>
    <row r="334" spans="1:7" ht="24" x14ac:dyDescent="0.2">
      <c r="A334" s="6" t="s">
        <v>477</v>
      </c>
      <c r="B334" s="11">
        <v>58.01</v>
      </c>
      <c r="C334" s="64">
        <f>SUM(C335:C337)</f>
        <v>488.62</v>
      </c>
      <c r="D334" s="64">
        <f>SUM(D335:D337)</f>
        <v>3547.17</v>
      </c>
      <c r="E334" s="64">
        <f>SUM(E335:E337)</f>
        <v>2128.3000000000002</v>
      </c>
      <c r="F334" s="64">
        <f>SUM(F335:F337)</f>
        <v>1418.8799999999999</v>
      </c>
      <c r="G334" s="64">
        <f>SUM(G335:G337)</f>
        <v>0</v>
      </c>
    </row>
    <row r="335" spans="1:7" ht="11.25" customHeight="1" x14ac:dyDescent="0.2">
      <c r="A335" s="26" t="s">
        <v>176</v>
      </c>
      <c r="B335" s="11" t="s">
        <v>404</v>
      </c>
      <c r="C335" s="67">
        <v>73.290000000000006</v>
      </c>
      <c r="D335" s="67">
        <v>532.07000000000005</v>
      </c>
      <c r="E335" s="67">
        <v>319.24</v>
      </c>
      <c r="F335" s="67">
        <v>212.84</v>
      </c>
      <c r="G335" s="67"/>
    </row>
    <row r="336" spans="1:7" ht="11.25" customHeight="1" x14ac:dyDescent="0.2">
      <c r="A336" s="26" t="s">
        <v>177</v>
      </c>
      <c r="B336" s="11" t="s">
        <v>405</v>
      </c>
      <c r="C336" s="67">
        <v>415.33</v>
      </c>
      <c r="D336" s="67">
        <v>3015.1</v>
      </c>
      <c r="E336" s="67">
        <v>1809.06</v>
      </c>
      <c r="F336" s="67">
        <v>1206.04</v>
      </c>
      <c r="G336" s="67"/>
    </row>
    <row r="337" spans="1:7" ht="11.25" customHeight="1" x14ac:dyDescent="0.2">
      <c r="A337" s="26" t="s">
        <v>178</v>
      </c>
      <c r="B337" s="11" t="s">
        <v>406</v>
      </c>
      <c r="C337" s="67"/>
      <c r="D337" s="67"/>
      <c r="E337" s="67"/>
      <c r="F337" s="67"/>
      <c r="G337" s="67"/>
    </row>
    <row r="338" spans="1:7" s="19" customFormat="1" ht="19.5" customHeight="1" x14ac:dyDescent="0.2">
      <c r="A338" s="23" t="s">
        <v>661</v>
      </c>
      <c r="B338" s="25" t="s">
        <v>267</v>
      </c>
      <c r="C338" s="68">
        <f>C343+C339</f>
        <v>20540.560000000012</v>
      </c>
      <c r="D338" s="68">
        <f>D343+D339</f>
        <v>10265.85</v>
      </c>
      <c r="E338" s="68">
        <f>E343+E339</f>
        <v>0</v>
      </c>
      <c r="F338" s="68">
        <f>F343+F339</f>
        <v>0</v>
      </c>
      <c r="G338" s="68">
        <f>G343+G339</f>
        <v>0</v>
      </c>
    </row>
    <row r="339" spans="1:7" ht="24" x14ac:dyDescent="0.2">
      <c r="A339" s="6" t="s">
        <v>477</v>
      </c>
      <c r="B339" s="11">
        <v>58.01</v>
      </c>
      <c r="C339" s="64">
        <f>SUM(C340:C342)</f>
        <v>743.52</v>
      </c>
      <c r="D339" s="64">
        <f>SUM(D340:D342)</f>
        <v>0</v>
      </c>
      <c r="E339" s="64">
        <f>SUM(E340:E342)</f>
        <v>0</v>
      </c>
      <c r="F339" s="64">
        <f>SUM(F340:F342)</f>
        <v>0</v>
      </c>
      <c r="G339" s="64">
        <f>SUM(G340:G342)</f>
        <v>0</v>
      </c>
    </row>
    <row r="340" spans="1:7" ht="11.25" customHeight="1" x14ac:dyDescent="0.2">
      <c r="A340" s="26" t="s">
        <v>176</v>
      </c>
      <c r="B340" s="11" t="s">
        <v>404</v>
      </c>
      <c r="C340" s="67">
        <v>111.53</v>
      </c>
      <c r="D340" s="67"/>
      <c r="E340" s="67"/>
      <c r="F340" s="67"/>
      <c r="G340" s="67"/>
    </row>
    <row r="341" spans="1:7" ht="11.25" customHeight="1" x14ac:dyDescent="0.2">
      <c r="A341" s="26" t="s">
        <v>177</v>
      </c>
      <c r="B341" s="11" t="s">
        <v>405</v>
      </c>
      <c r="C341" s="67">
        <v>631.99</v>
      </c>
      <c r="D341" s="67"/>
      <c r="E341" s="67"/>
      <c r="F341" s="67"/>
      <c r="G341" s="67"/>
    </row>
    <row r="342" spans="1:7" ht="11.25" customHeight="1" x14ac:dyDescent="0.2">
      <c r="A342" s="26" t="s">
        <v>178</v>
      </c>
      <c r="B342" s="11" t="s">
        <v>406</v>
      </c>
      <c r="C342" s="67"/>
      <c r="D342" s="67"/>
      <c r="E342" s="67"/>
      <c r="F342" s="67"/>
      <c r="G342" s="67"/>
    </row>
    <row r="343" spans="1:7" x14ac:dyDescent="0.2">
      <c r="A343" s="6" t="s">
        <v>172</v>
      </c>
      <c r="B343" s="11">
        <v>70</v>
      </c>
      <c r="C343" s="64">
        <f>SUM(C344:C418)</f>
        <v>19797.040000000012</v>
      </c>
      <c r="D343" s="64">
        <f>SUM(D344:D418)</f>
        <v>10265.85</v>
      </c>
      <c r="E343" s="64">
        <f>SUM(E344:E418)</f>
        <v>0</v>
      </c>
      <c r="F343" s="64">
        <f>SUM(F344:F418)</f>
        <v>0</v>
      </c>
      <c r="G343" s="64">
        <f>SUM(G344:G418)</f>
        <v>0</v>
      </c>
    </row>
    <row r="344" spans="1:7" ht="15" x14ac:dyDescent="0.25">
      <c r="A344" s="56" t="s">
        <v>349</v>
      </c>
      <c r="B344" s="11"/>
      <c r="C344" s="66">
        <v>8908.91</v>
      </c>
      <c r="D344" s="66">
        <v>1000</v>
      </c>
      <c r="E344" s="66"/>
      <c r="F344" s="66"/>
      <c r="G344" s="66"/>
    </row>
    <row r="345" spans="1:7" ht="30" x14ac:dyDescent="0.25">
      <c r="A345" s="56" t="s">
        <v>389</v>
      </c>
      <c r="B345" s="11"/>
      <c r="C345" s="66">
        <v>2981.01</v>
      </c>
      <c r="D345" s="66">
        <v>50</v>
      </c>
      <c r="E345" s="66"/>
      <c r="F345" s="66"/>
      <c r="G345" s="66"/>
    </row>
    <row r="346" spans="1:7" ht="15" x14ac:dyDescent="0.25">
      <c r="A346" s="56" t="s">
        <v>390</v>
      </c>
      <c r="B346" s="11"/>
      <c r="C346" s="66">
        <v>129</v>
      </c>
      <c r="D346" s="66"/>
      <c r="E346" s="66"/>
      <c r="F346" s="66"/>
      <c r="G346" s="66"/>
    </row>
    <row r="347" spans="1:7" ht="15" x14ac:dyDescent="0.25">
      <c r="A347" s="56" t="s">
        <v>391</v>
      </c>
      <c r="B347" s="11"/>
      <c r="C347" s="66">
        <v>1.19</v>
      </c>
      <c r="D347" s="66"/>
      <c r="E347" s="66"/>
      <c r="F347" s="66"/>
      <c r="G347" s="66"/>
    </row>
    <row r="348" spans="1:7" ht="15" x14ac:dyDescent="0.25">
      <c r="A348" s="56" t="s">
        <v>455</v>
      </c>
      <c r="B348" s="11"/>
      <c r="C348" s="66">
        <v>254.7</v>
      </c>
      <c r="D348" s="66"/>
      <c r="E348" s="66"/>
      <c r="F348" s="66"/>
      <c r="G348" s="66"/>
    </row>
    <row r="349" spans="1:7" ht="15" x14ac:dyDescent="0.25">
      <c r="A349" s="56" t="s">
        <v>392</v>
      </c>
      <c r="B349" s="11"/>
      <c r="C349" s="66">
        <v>8.3000000000000007</v>
      </c>
      <c r="D349" s="66"/>
      <c r="E349" s="66"/>
      <c r="F349" s="66"/>
      <c r="G349" s="66"/>
    </row>
    <row r="350" spans="1:7" ht="45" x14ac:dyDescent="0.25">
      <c r="A350" s="56" t="s">
        <v>456</v>
      </c>
      <c r="B350" s="11"/>
      <c r="C350" s="66">
        <v>974</v>
      </c>
      <c r="D350" s="66">
        <v>1036.2</v>
      </c>
      <c r="E350" s="66"/>
      <c r="F350" s="66"/>
      <c r="G350" s="66"/>
    </row>
    <row r="351" spans="1:7" ht="15" x14ac:dyDescent="0.25">
      <c r="A351" s="56" t="s">
        <v>532</v>
      </c>
      <c r="B351" s="11"/>
      <c r="C351" s="66">
        <v>300</v>
      </c>
      <c r="D351" s="66">
        <v>1198.5</v>
      </c>
      <c r="E351" s="66"/>
      <c r="F351" s="66"/>
      <c r="G351" s="66"/>
    </row>
    <row r="352" spans="1:7" ht="15" x14ac:dyDescent="0.25">
      <c r="A352" s="56" t="s">
        <v>533</v>
      </c>
      <c r="B352" s="11"/>
      <c r="C352" s="66">
        <v>1280</v>
      </c>
      <c r="D352" s="66">
        <v>1250</v>
      </c>
      <c r="E352" s="66"/>
      <c r="F352" s="66"/>
      <c r="G352" s="66"/>
    </row>
    <row r="353" spans="1:7" ht="15" x14ac:dyDescent="0.25">
      <c r="A353" s="56" t="s">
        <v>643</v>
      </c>
      <c r="B353" s="11"/>
      <c r="C353" s="66">
        <v>325</v>
      </c>
      <c r="D353" s="66">
        <v>2940</v>
      </c>
      <c r="E353" s="66"/>
      <c r="F353" s="66"/>
      <c r="G353" s="66"/>
    </row>
    <row r="354" spans="1:7" ht="15" x14ac:dyDescent="0.25">
      <c r="A354" s="56" t="s">
        <v>642</v>
      </c>
      <c r="B354" s="11"/>
      <c r="C354" s="66">
        <v>130</v>
      </c>
      <c r="D354" s="66">
        <v>1840</v>
      </c>
      <c r="E354" s="66"/>
      <c r="F354" s="66"/>
      <c r="G354" s="66"/>
    </row>
    <row r="355" spans="1:7" ht="30" x14ac:dyDescent="0.25">
      <c r="A355" s="56" t="s">
        <v>609</v>
      </c>
      <c r="B355" s="11"/>
      <c r="C355" s="66">
        <v>2004.56</v>
      </c>
      <c r="D355" s="66"/>
      <c r="E355" s="66"/>
      <c r="F355" s="66"/>
      <c r="G355" s="66"/>
    </row>
    <row r="356" spans="1:7" ht="45" x14ac:dyDescent="0.25">
      <c r="A356" s="56" t="s">
        <v>627</v>
      </c>
      <c r="B356" s="11"/>
      <c r="C356" s="66">
        <v>1037.44</v>
      </c>
      <c r="D356" s="66"/>
      <c r="E356" s="66"/>
      <c r="F356" s="66"/>
      <c r="G356" s="66"/>
    </row>
    <row r="357" spans="1:7" ht="15" x14ac:dyDescent="0.25">
      <c r="A357" s="72" t="s">
        <v>523</v>
      </c>
      <c r="B357" s="11"/>
      <c r="C357" s="66">
        <v>0</v>
      </c>
      <c r="D357" s="66"/>
      <c r="E357" s="66"/>
      <c r="F357" s="66"/>
      <c r="G357" s="66"/>
    </row>
    <row r="358" spans="1:7" ht="15" x14ac:dyDescent="0.25">
      <c r="A358" s="72" t="s">
        <v>524</v>
      </c>
      <c r="B358" s="11"/>
      <c r="C358" s="66">
        <v>0</v>
      </c>
      <c r="D358" s="66"/>
      <c r="E358" s="66"/>
      <c r="F358" s="66"/>
      <c r="G358" s="66"/>
    </row>
    <row r="359" spans="1:7" ht="15" x14ac:dyDescent="0.25">
      <c r="A359" s="72" t="s">
        <v>525</v>
      </c>
      <c r="B359" s="11"/>
      <c r="C359" s="66">
        <v>0</v>
      </c>
      <c r="D359" s="66"/>
      <c r="E359" s="66"/>
      <c r="F359" s="66"/>
      <c r="G359" s="66"/>
    </row>
    <row r="360" spans="1:7" ht="30" x14ac:dyDescent="0.25">
      <c r="A360" s="72" t="s">
        <v>359</v>
      </c>
      <c r="B360" s="11"/>
      <c r="C360" s="66">
        <v>0</v>
      </c>
      <c r="D360" s="66"/>
      <c r="E360" s="66"/>
      <c r="F360" s="66"/>
      <c r="G360" s="66"/>
    </row>
    <row r="361" spans="1:7" ht="30" x14ac:dyDescent="0.25">
      <c r="A361" s="72" t="s">
        <v>393</v>
      </c>
      <c r="B361" s="11"/>
      <c r="C361" s="66">
        <v>9.5</v>
      </c>
      <c r="D361" s="66">
        <v>15.6</v>
      </c>
      <c r="E361" s="66"/>
      <c r="F361" s="66"/>
      <c r="G361" s="66"/>
    </row>
    <row r="362" spans="1:7" ht="45" x14ac:dyDescent="0.25">
      <c r="A362" s="72" t="s">
        <v>394</v>
      </c>
      <c r="B362" s="11"/>
      <c r="C362" s="66">
        <v>140</v>
      </c>
      <c r="D362" s="66"/>
      <c r="E362" s="66"/>
      <c r="F362" s="66"/>
      <c r="G362" s="66"/>
    </row>
    <row r="363" spans="1:7" ht="45" x14ac:dyDescent="0.25">
      <c r="A363" s="72" t="s">
        <v>395</v>
      </c>
      <c r="B363" s="11"/>
      <c r="C363" s="66">
        <v>111.86</v>
      </c>
      <c r="D363" s="66"/>
      <c r="E363" s="66"/>
      <c r="F363" s="66"/>
      <c r="G363" s="66"/>
    </row>
    <row r="364" spans="1:7" ht="45" x14ac:dyDescent="0.25">
      <c r="A364" s="72" t="s">
        <v>397</v>
      </c>
      <c r="B364" s="11"/>
      <c r="C364" s="66">
        <v>52.4</v>
      </c>
      <c r="D364" s="66"/>
      <c r="E364" s="66"/>
      <c r="F364" s="66"/>
      <c r="G364" s="66"/>
    </row>
    <row r="365" spans="1:7" ht="45" x14ac:dyDescent="0.25">
      <c r="A365" s="72" t="s">
        <v>457</v>
      </c>
      <c r="B365" s="11"/>
      <c r="C365" s="66">
        <v>139.04</v>
      </c>
      <c r="D365" s="66"/>
      <c r="E365" s="66"/>
      <c r="F365" s="66"/>
      <c r="G365" s="66"/>
    </row>
    <row r="366" spans="1:7" ht="30" x14ac:dyDescent="0.25">
      <c r="A366" s="72" t="s">
        <v>667</v>
      </c>
      <c r="B366" s="11"/>
      <c r="C366" s="66">
        <v>25</v>
      </c>
      <c r="D366" s="66">
        <v>25</v>
      </c>
      <c r="E366" s="66"/>
      <c r="F366" s="66"/>
      <c r="G366" s="66"/>
    </row>
    <row r="367" spans="1:7" ht="15" x14ac:dyDescent="0.25">
      <c r="A367" s="72" t="s">
        <v>526</v>
      </c>
      <c r="B367" s="11"/>
      <c r="C367" s="66">
        <v>9.1</v>
      </c>
      <c r="D367" s="66">
        <v>9.1</v>
      </c>
      <c r="E367" s="66"/>
      <c r="F367" s="66"/>
      <c r="G367" s="66"/>
    </row>
    <row r="368" spans="1:7" ht="30" x14ac:dyDescent="0.2">
      <c r="A368" s="72" t="s">
        <v>527</v>
      </c>
      <c r="B368" s="11"/>
      <c r="C368" s="67">
        <v>4</v>
      </c>
      <c r="D368" s="67">
        <v>4</v>
      </c>
      <c r="E368" s="67"/>
      <c r="F368" s="67"/>
      <c r="G368" s="67"/>
    </row>
    <row r="369" spans="1:7" ht="15" x14ac:dyDescent="0.2">
      <c r="A369" s="72" t="s">
        <v>528</v>
      </c>
      <c r="B369" s="11"/>
      <c r="C369" s="67">
        <v>0</v>
      </c>
      <c r="D369" s="67"/>
      <c r="E369" s="67"/>
      <c r="F369" s="67"/>
      <c r="G369" s="67"/>
    </row>
    <row r="370" spans="1:7" ht="15" x14ac:dyDescent="0.2">
      <c r="A370" s="72" t="s">
        <v>529</v>
      </c>
      <c r="B370" s="11"/>
      <c r="C370" s="67">
        <v>0</v>
      </c>
      <c r="D370" s="67"/>
      <c r="E370" s="67"/>
      <c r="F370" s="67"/>
      <c r="G370" s="67"/>
    </row>
    <row r="371" spans="1:7" ht="30" x14ac:dyDescent="0.2">
      <c r="A371" s="72" t="s">
        <v>458</v>
      </c>
      <c r="B371" s="11"/>
      <c r="C371" s="67">
        <v>51.03</v>
      </c>
      <c r="D371" s="67"/>
      <c r="E371" s="67"/>
      <c r="F371" s="67"/>
      <c r="G371" s="67"/>
    </row>
    <row r="372" spans="1:7" ht="30" x14ac:dyDescent="0.2">
      <c r="A372" s="72" t="s">
        <v>531</v>
      </c>
      <c r="B372" s="11"/>
      <c r="C372" s="67">
        <v>24.6</v>
      </c>
      <c r="D372" s="67">
        <v>25</v>
      </c>
      <c r="E372" s="67"/>
      <c r="F372" s="67"/>
      <c r="G372" s="67"/>
    </row>
    <row r="373" spans="1:7" ht="30" x14ac:dyDescent="0.2">
      <c r="A373" s="56" t="s">
        <v>697</v>
      </c>
      <c r="B373" s="11"/>
      <c r="C373" s="67">
        <v>5.9</v>
      </c>
      <c r="D373" s="67">
        <v>5.9</v>
      </c>
      <c r="E373" s="67"/>
      <c r="F373" s="67"/>
      <c r="G373" s="67"/>
    </row>
    <row r="374" spans="1:7" ht="30" x14ac:dyDescent="0.2">
      <c r="A374" s="56" t="s">
        <v>540</v>
      </c>
      <c r="B374" s="11"/>
      <c r="C374" s="67">
        <v>9.5</v>
      </c>
      <c r="D374" s="67">
        <v>9.5</v>
      </c>
      <c r="E374" s="67"/>
      <c r="F374" s="67"/>
      <c r="G374" s="67"/>
    </row>
    <row r="375" spans="1:7" ht="15" x14ac:dyDescent="0.2">
      <c r="A375" s="56" t="s">
        <v>534</v>
      </c>
      <c r="B375" s="11"/>
      <c r="C375" s="67">
        <v>55.3</v>
      </c>
      <c r="D375" s="67">
        <v>56</v>
      </c>
      <c r="E375" s="67"/>
      <c r="F375" s="67"/>
      <c r="G375" s="67"/>
    </row>
    <row r="376" spans="1:7" ht="28.15" customHeight="1" x14ac:dyDescent="0.2">
      <c r="A376" s="56" t="s">
        <v>535</v>
      </c>
      <c r="B376" s="11"/>
      <c r="C376" s="67">
        <v>16.600000000000001</v>
      </c>
      <c r="D376" s="67">
        <v>17</v>
      </c>
      <c r="E376" s="67"/>
      <c r="F376" s="67"/>
      <c r="G376" s="67"/>
    </row>
    <row r="377" spans="1:7" ht="15" x14ac:dyDescent="0.2">
      <c r="A377" s="56" t="s">
        <v>536</v>
      </c>
      <c r="B377" s="11"/>
      <c r="C377" s="67">
        <v>35</v>
      </c>
      <c r="D377" s="67"/>
      <c r="E377" s="67"/>
      <c r="F377" s="67"/>
      <c r="G377" s="67"/>
    </row>
    <row r="378" spans="1:7" ht="15" x14ac:dyDescent="0.2">
      <c r="A378" s="56" t="s">
        <v>537</v>
      </c>
      <c r="B378" s="11"/>
      <c r="C378" s="67">
        <v>66</v>
      </c>
      <c r="D378" s="67"/>
      <c r="E378" s="67"/>
      <c r="F378" s="67"/>
      <c r="G378" s="67"/>
    </row>
    <row r="379" spans="1:7" ht="30" x14ac:dyDescent="0.2">
      <c r="A379" s="56" t="s">
        <v>700</v>
      </c>
      <c r="B379" s="11"/>
      <c r="C379" s="67">
        <v>5</v>
      </c>
      <c r="D379" s="67">
        <v>5</v>
      </c>
      <c r="E379" s="67"/>
      <c r="F379" s="67"/>
      <c r="G379" s="67"/>
    </row>
    <row r="380" spans="1:7" ht="45" x14ac:dyDescent="0.2">
      <c r="A380" s="56" t="s">
        <v>698</v>
      </c>
      <c r="B380" s="11"/>
      <c r="C380" s="67">
        <v>0</v>
      </c>
      <c r="D380" s="67">
        <v>50</v>
      </c>
      <c r="E380" s="67"/>
      <c r="F380" s="67"/>
      <c r="G380" s="67"/>
    </row>
    <row r="381" spans="1:7" ht="45" x14ac:dyDescent="0.2">
      <c r="A381" s="56" t="s">
        <v>699</v>
      </c>
      <c r="B381" s="11"/>
      <c r="C381" s="67">
        <v>0</v>
      </c>
      <c r="D381" s="67">
        <v>50</v>
      </c>
      <c r="E381" s="67"/>
      <c r="F381" s="67"/>
      <c r="G381" s="67"/>
    </row>
    <row r="382" spans="1:7" ht="45" x14ac:dyDescent="0.2">
      <c r="A382" s="56" t="s">
        <v>589</v>
      </c>
      <c r="B382" s="11"/>
      <c r="C382" s="67">
        <v>42</v>
      </c>
      <c r="D382" s="67"/>
      <c r="E382" s="67"/>
      <c r="F382" s="67"/>
      <c r="G382" s="67"/>
    </row>
    <row r="383" spans="1:7" ht="30" x14ac:dyDescent="0.2">
      <c r="A383" s="56" t="s">
        <v>668</v>
      </c>
      <c r="B383" s="11"/>
      <c r="C383" s="67">
        <v>45</v>
      </c>
      <c r="D383" s="67"/>
      <c r="E383" s="67"/>
      <c r="F383" s="67"/>
      <c r="G383" s="67"/>
    </row>
    <row r="384" spans="1:7" ht="30" x14ac:dyDescent="0.2">
      <c r="A384" s="56" t="s">
        <v>625</v>
      </c>
      <c r="B384" s="11"/>
      <c r="C384" s="67">
        <v>25</v>
      </c>
      <c r="D384" s="67"/>
      <c r="E384" s="67"/>
      <c r="F384" s="67"/>
      <c r="G384" s="67"/>
    </row>
    <row r="385" spans="1:7" ht="30" x14ac:dyDescent="0.2">
      <c r="A385" s="56" t="s">
        <v>644</v>
      </c>
      <c r="B385" s="11"/>
      <c r="C385" s="67">
        <v>5.95</v>
      </c>
      <c r="D385" s="67">
        <v>5.95</v>
      </c>
      <c r="E385" s="67"/>
      <c r="F385" s="67"/>
      <c r="G385" s="67"/>
    </row>
    <row r="386" spans="1:7" ht="30" x14ac:dyDescent="0.2">
      <c r="A386" s="56" t="s">
        <v>538</v>
      </c>
      <c r="B386" s="11"/>
      <c r="C386" s="67">
        <v>71</v>
      </c>
      <c r="D386" s="67">
        <v>75</v>
      </c>
      <c r="E386" s="67"/>
      <c r="F386" s="67"/>
      <c r="G386" s="67"/>
    </row>
    <row r="387" spans="1:7" ht="15" x14ac:dyDescent="0.2">
      <c r="A387" s="56" t="s">
        <v>539</v>
      </c>
      <c r="B387" s="11"/>
      <c r="C387" s="67">
        <v>5</v>
      </c>
      <c r="D387" s="67">
        <v>5</v>
      </c>
      <c r="E387" s="67"/>
      <c r="F387" s="67"/>
      <c r="G387" s="67"/>
    </row>
    <row r="388" spans="1:7" ht="30" x14ac:dyDescent="0.2">
      <c r="A388" s="72" t="s">
        <v>398</v>
      </c>
      <c r="B388" s="11"/>
      <c r="C388" s="67">
        <v>64.150000000000006</v>
      </c>
      <c r="D388" s="67">
        <v>50</v>
      </c>
      <c r="E388" s="67"/>
      <c r="F388" s="67"/>
      <c r="G388" s="67"/>
    </row>
    <row r="389" spans="1:7" ht="30" x14ac:dyDescent="0.2">
      <c r="A389" s="72" t="s">
        <v>399</v>
      </c>
      <c r="B389" s="11"/>
      <c r="C389" s="67">
        <v>103.5</v>
      </c>
      <c r="D389" s="67">
        <v>20</v>
      </c>
      <c r="E389" s="67"/>
      <c r="F389" s="67"/>
      <c r="G389" s="67"/>
    </row>
    <row r="390" spans="1:7" ht="30" x14ac:dyDescent="0.2">
      <c r="A390" s="72" t="s">
        <v>701</v>
      </c>
      <c r="B390" s="11"/>
      <c r="C390" s="67">
        <v>0</v>
      </c>
      <c r="D390" s="67">
        <v>4.8</v>
      </c>
      <c r="E390" s="67"/>
      <c r="F390" s="67"/>
      <c r="G390" s="67"/>
    </row>
    <row r="391" spans="1:7" ht="30" x14ac:dyDescent="0.2">
      <c r="A391" s="72" t="s">
        <v>400</v>
      </c>
      <c r="B391" s="11"/>
      <c r="C391" s="67">
        <v>1.65</v>
      </c>
      <c r="D391" s="67"/>
      <c r="E391" s="67"/>
      <c r="F391" s="67"/>
      <c r="G391" s="67"/>
    </row>
    <row r="392" spans="1:7" ht="64.900000000000006" customHeight="1" x14ac:dyDescent="0.2">
      <c r="A392" s="72" t="s">
        <v>459</v>
      </c>
      <c r="B392" s="11"/>
      <c r="C392" s="67">
        <v>22</v>
      </c>
      <c r="D392" s="67"/>
      <c r="E392" s="67"/>
      <c r="F392" s="67"/>
      <c r="G392" s="67"/>
    </row>
    <row r="393" spans="1:7" ht="30" x14ac:dyDescent="0.2">
      <c r="A393" s="72" t="s">
        <v>462</v>
      </c>
      <c r="B393" s="11"/>
      <c r="C393" s="67">
        <v>2.61</v>
      </c>
      <c r="D393" s="67"/>
      <c r="E393" s="67"/>
      <c r="F393" s="67"/>
      <c r="G393" s="67"/>
    </row>
    <row r="394" spans="1:7" ht="15" x14ac:dyDescent="0.2">
      <c r="A394" s="72" t="s">
        <v>702</v>
      </c>
      <c r="B394" s="11"/>
      <c r="C394" s="67">
        <v>0</v>
      </c>
      <c r="D394" s="67">
        <v>11.5</v>
      </c>
      <c r="E394" s="67"/>
      <c r="F394" s="67"/>
      <c r="G394" s="67"/>
    </row>
    <row r="395" spans="1:7" ht="15" x14ac:dyDescent="0.2">
      <c r="A395" s="72" t="s">
        <v>704</v>
      </c>
      <c r="B395" s="11"/>
      <c r="C395" s="67">
        <v>0</v>
      </c>
      <c r="D395" s="67">
        <v>11</v>
      </c>
      <c r="E395" s="67"/>
      <c r="F395" s="67"/>
      <c r="G395" s="67"/>
    </row>
    <row r="396" spans="1:7" ht="45" x14ac:dyDescent="0.2">
      <c r="A396" s="72" t="s">
        <v>461</v>
      </c>
      <c r="B396" s="11"/>
      <c r="C396" s="67">
        <v>107.5</v>
      </c>
      <c r="D396" s="67">
        <v>80</v>
      </c>
      <c r="E396" s="67"/>
      <c r="F396" s="67"/>
      <c r="G396" s="67"/>
    </row>
    <row r="397" spans="1:7" ht="60" x14ac:dyDescent="0.2">
      <c r="A397" s="72" t="s">
        <v>463</v>
      </c>
      <c r="B397" s="11"/>
      <c r="C397" s="67">
        <v>75.400000000000006</v>
      </c>
      <c r="D397" s="67">
        <v>68.400000000000006</v>
      </c>
      <c r="E397" s="67"/>
      <c r="F397" s="67"/>
      <c r="G397" s="67"/>
    </row>
    <row r="398" spans="1:7" ht="30" x14ac:dyDescent="0.2">
      <c r="A398" s="72" t="s">
        <v>703</v>
      </c>
      <c r="B398" s="11"/>
      <c r="C398" s="67">
        <v>0</v>
      </c>
      <c r="D398" s="67">
        <v>4.8</v>
      </c>
      <c r="E398" s="67"/>
      <c r="F398" s="67"/>
      <c r="G398" s="67"/>
    </row>
    <row r="399" spans="1:7" ht="60" x14ac:dyDescent="0.2">
      <c r="A399" s="72" t="s">
        <v>464</v>
      </c>
      <c r="B399" s="11"/>
      <c r="C399" s="67">
        <v>18.899999999999999</v>
      </c>
      <c r="D399" s="67">
        <v>18.899999999999999</v>
      </c>
      <c r="E399" s="67"/>
      <c r="F399" s="67"/>
      <c r="G399" s="67"/>
    </row>
    <row r="400" spans="1:7" ht="45" x14ac:dyDescent="0.2">
      <c r="A400" s="72" t="s">
        <v>465</v>
      </c>
      <c r="B400" s="11"/>
      <c r="C400" s="67">
        <v>11.9</v>
      </c>
      <c r="D400" s="67">
        <v>11.9</v>
      </c>
      <c r="E400" s="67"/>
      <c r="F400" s="67"/>
      <c r="G400" s="67"/>
    </row>
    <row r="401" spans="1:7" ht="25.15" customHeight="1" x14ac:dyDescent="0.2">
      <c r="A401" s="72" t="s">
        <v>707</v>
      </c>
      <c r="B401" s="11"/>
      <c r="C401" s="67">
        <v>0</v>
      </c>
      <c r="D401" s="67">
        <v>35.700000000000003</v>
      </c>
      <c r="E401" s="67"/>
      <c r="F401" s="67"/>
      <c r="G401" s="67"/>
    </row>
    <row r="402" spans="1:7" ht="25.15" customHeight="1" x14ac:dyDescent="0.2">
      <c r="A402" s="72" t="s">
        <v>706</v>
      </c>
      <c r="B402" s="11"/>
      <c r="C402" s="67">
        <v>0</v>
      </c>
      <c r="D402" s="67">
        <v>21</v>
      </c>
      <c r="E402" s="67"/>
      <c r="F402" s="67"/>
      <c r="G402" s="67"/>
    </row>
    <row r="403" spans="1:7" ht="25.15" customHeight="1" x14ac:dyDescent="0.2">
      <c r="A403" s="72" t="s">
        <v>708</v>
      </c>
      <c r="B403" s="11"/>
      <c r="C403" s="67">
        <v>0</v>
      </c>
      <c r="D403" s="67">
        <v>53.6</v>
      </c>
      <c r="E403" s="67"/>
      <c r="F403" s="67"/>
      <c r="G403" s="67"/>
    </row>
    <row r="404" spans="1:7" ht="25.15" customHeight="1" x14ac:dyDescent="0.2">
      <c r="A404" s="72" t="s">
        <v>709</v>
      </c>
      <c r="B404" s="11"/>
      <c r="C404" s="67">
        <v>0</v>
      </c>
      <c r="D404" s="67">
        <v>64.5</v>
      </c>
      <c r="E404" s="67"/>
      <c r="F404" s="67"/>
      <c r="G404" s="67"/>
    </row>
    <row r="405" spans="1:7" ht="45" x14ac:dyDescent="0.2">
      <c r="A405" s="72" t="s">
        <v>460</v>
      </c>
      <c r="B405" s="11"/>
      <c r="C405" s="67">
        <v>16.899999999999999</v>
      </c>
      <c r="D405" s="67"/>
      <c r="E405" s="67"/>
      <c r="F405" s="67"/>
      <c r="G405" s="67"/>
    </row>
    <row r="406" spans="1:7" ht="45" x14ac:dyDescent="0.2">
      <c r="A406" s="72" t="s">
        <v>466</v>
      </c>
      <c r="B406" s="11"/>
      <c r="C406" s="67">
        <v>18.239999999999998</v>
      </c>
      <c r="D406" s="67"/>
      <c r="E406" s="67"/>
      <c r="F406" s="67"/>
      <c r="G406" s="67"/>
    </row>
    <row r="407" spans="1:7" ht="45" x14ac:dyDescent="0.2">
      <c r="A407" s="72" t="s">
        <v>467</v>
      </c>
      <c r="B407" s="11"/>
      <c r="C407" s="67">
        <v>5.95</v>
      </c>
      <c r="D407" s="67"/>
      <c r="E407" s="67"/>
      <c r="F407" s="67"/>
      <c r="G407" s="67"/>
    </row>
    <row r="408" spans="1:7" ht="45" x14ac:dyDescent="0.2">
      <c r="A408" s="72" t="s">
        <v>468</v>
      </c>
      <c r="B408" s="11"/>
      <c r="C408" s="67">
        <v>5.95</v>
      </c>
      <c r="D408" s="67"/>
      <c r="E408" s="67"/>
      <c r="F408" s="67"/>
      <c r="G408" s="67"/>
    </row>
    <row r="409" spans="1:7" ht="45" x14ac:dyDescent="0.2">
      <c r="A409" s="72" t="s">
        <v>591</v>
      </c>
      <c r="B409" s="11"/>
      <c r="C409" s="67">
        <v>0</v>
      </c>
      <c r="D409" s="67"/>
      <c r="E409" s="67"/>
      <c r="F409" s="67"/>
      <c r="G409" s="67"/>
    </row>
    <row r="410" spans="1:7" ht="15" x14ac:dyDescent="0.2">
      <c r="A410" s="72" t="s">
        <v>710</v>
      </c>
      <c r="B410" s="11"/>
      <c r="C410" s="67">
        <v>0</v>
      </c>
      <c r="D410" s="67">
        <v>20</v>
      </c>
      <c r="E410" s="67"/>
      <c r="F410" s="67"/>
      <c r="G410" s="67"/>
    </row>
    <row r="411" spans="1:7" ht="45" x14ac:dyDescent="0.2">
      <c r="A411" s="72" t="s">
        <v>607</v>
      </c>
      <c r="B411" s="11"/>
      <c r="C411" s="67">
        <v>0.5</v>
      </c>
      <c r="D411" s="67"/>
      <c r="E411" s="67"/>
      <c r="F411" s="67"/>
      <c r="G411" s="67"/>
    </row>
    <row r="412" spans="1:7" ht="45" x14ac:dyDescent="0.2">
      <c r="A412" s="72" t="s">
        <v>608</v>
      </c>
      <c r="B412" s="11"/>
      <c r="C412" s="67">
        <v>0.5</v>
      </c>
      <c r="D412" s="67"/>
      <c r="E412" s="67"/>
      <c r="F412" s="67"/>
      <c r="G412" s="67"/>
    </row>
    <row r="413" spans="1:7" ht="45" x14ac:dyDescent="0.2">
      <c r="A413" s="72" t="s">
        <v>616</v>
      </c>
      <c r="B413" s="11"/>
      <c r="C413" s="67">
        <v>0</v>
      </c>
      <c r="D413" s="67"/>
      <c r="E413" s="67"/>
      <c r="F413" s="67"/>
      <c r="G413" s="67"/>
    </row>
    <row r="414" spans="1:7" ht="45" x14ac:dyDescent="0.2">
      <c r="A414" s="72" t="s">
        <v>606</v>
      </c>
      <c r="B414" s="11"/>
      <c r="C414" s="67">
        <v>0.5</v>
      </c>
      <c r="D414" s="67"/>
      <c r="E414" s="67"/>
      <c r="F414" s="67"/>
      <c r="G414" s="67"/>
    </row>
    <row r="415" spans="1:7" ht="54.6" customHeight="1" x14ac:dyDescent="0.2">
      <c r="A415" s="72" t="s">
        <v>705</v>
      </c>
      <c r="B415" s="11"/>
      <c r="C415" s="67">
        <v>9</v>
      </c>
      <c r="D415" s="67">
        <v>22</v>
      </c>
      <c r="E415" s="67"/>
      <c r="F415" s="67"/>
      <c r="G415" s="67"/>
    </row>
    <row r="416" spans="1:7" ht="45" x14ac:dyDescent="0.2">
      <c r="A416" s="72" t="s">
        <v>590</v>
      </c>
      <c r="B416" s="11"/>
      <c r="C416" s="67">
        <v>9</v>
      </c>
      <c r="D416" s="67">
        <v>95</v>
      </c>
      <c r="E416" s="67"/>
      <c r="F416" s="67"/>
      <c r="G416" s="67"/>
    </row>
    <row r="417" spans="1:7" ht="45" x14ac:dyDescent="0.2">
      <c r="A417" s="72" t="s">
        <v>604</v>
      </c>
      <c r="B417" s="11"/>
      <c r="C417" s="67">
        <v>5</v>
      </c>
      <c r="D417" s="67"/>
      <c r="E417" s="67"/>
      <c r="F417" s="67"/>
      <c r="G417" s="67"/>
    </row>
    <row r="418" spans="1:7" ht="30" x14ac:dyDescent="0.2">
      <c r="A418" s="72" t="s">
        <v>505</v>
      </c>
      <c r="B418" s="11"/>
      <c r="C418" s="67">
        <v>30</v>
      </c>
      <c r="D418" s="67"/>
      <c r="E418" s="67"/>
      <c r="F418" s="67"/>
      <c r="G418" s="67"/>
    </row>
    <row r="419" spans="1:7" ht="19.5" customHeight="1" x14ac:dyDescent="0.2">
      <c r="A419" s="50" t="s">
        <v>268</v>
      </c>
      <c r="B419" s="11" t="s">
        <v>269</v>
      </c>
      <c r="C419" s="64">
        <f t="shared" ref="C419:G420" si="11">C421+C431</f>
        <v>1422.96</v>
      </c>
      <c r="D419" s="64">
        <f t="shared" si="11"/>
        <v>1477.05</v>
      </c>
      <c r="E419" s="64">
        <f t="shared" si="11"/>
        <v>0</v>
      </c>
      <c r="F419" s="64">
        <f t="shared" si="11"/>
        <v>0</v>
      </c>
      <c r="G419" s="64">
        <f t="shared" si="11"/>
        <v>0</v>
      </c>
    </row>
    <row r="420" spans="1:7" ht="24" x14ac:dyDescent="0.2">
      <c r="A420" s="13" t="s">
        <v>171</v>
      </c>
      <c r="B420" s="12">
        <v>58</v>
      </c>
      <c r="C420" s="64">
        <f t="shared" si="11"/>
        <v>1422.96</v>
      </c>
      <c r="D420" s="64">
        <f t="shared" si="11"/>
        <v>1477.05</v>
      </c>
      <c r="E420" s="64">
        <f t="shared" si="11"/>
        <v>0</v>
      </c>
      <c r="F420" s="64">
        <f t="shared" si="11"/>
        <v>0</v>
      </c>
      <c r="G420" s="64">
        <f t="shared" si="11"/>
        <v>0</v>
      </c>
    </row>
    <row r="421" spans="1:7" x14ac:dyDescent="0.2">
      <c r="A421" s="50" t="s">
        <v>481</v>
      </c>
      <c r="B421" s="30" t="s">
        <v>482</v>
      </c>
      <c r="C421" s="55">
        <f>C422+C426</f>
        <v>1330.96</v>
      </c>
      <c r="D421" s="55">
        <f>D422+D426</f>
        <v>1477.05</v>
      </c>
      <c r="E421" s="55">
        <f>E422+E426</f>
        <v>0</v>
      </c>
      <c r="F421" s="55">
        <f>F422+F426</f>
        <v>0</v>
      </c>
      <c r="G421" s="55">
        <f>G422+G426</f>
        <v>0</v>
      </c>
    </row>
    <row r="422" spans="1:7" ht="24" x14ac:dyDescent="0.2">
      <c r="A422" s="13" t="s">
        <v>478</v>
      </c>
      <c r="B422" s="12">
        <v>58</v>
      </c>
      <c r="C422" s="65">
        <f>SUM(C423:C425)</f>
        <v>1330.96</v>
      </c>
      <c r="D422" s="65">
        <f>SUM(D423:D425)</f>
        <v>1477.05</v>
      </c>
      <c r="E422" s="65">
        <f>SUM(E423:E425)</f>
        <v>0</v>
      </c>
      <c r="F422" s="65">
        <f>SUM(F423:F425)</f>
        <v>0</v>
      </c>
      <c r="G422" s="65">
        <f>SUM(G423:G425)</f>
        <v>0</v>
      </c>
    </row>
    <row r="423" spans="1:7" x14ac:dyDescent="0.2">
      <c r="A423" s="49" t="s">
        <v>176</v>
      </c>
      <c r="B423" s="14" t="s">
        <v>474</v>
      </c>
      <c r="C423" s="65">
        <v>199.63</v>
      </c>
      <c r="D423" s="65">
        <v>226.5</v>
      </c>
      <c r="E423" s="65"/>
      <c r="F423" s="65"/>
      <c r="G423" s="65"/>
    </row>
    <row r="424" spans="1:7" x14ac:dyDescent="0.2">
      <c r="A424" s="49" t="s">
        <v>177</v>
      </c>
      <c r="B424" s="14" t="s">
        <v>475</v>
      </c>
      <c r="C424" s="65">
        <v>1131.33</v>
      </c>
      <c r="D424" s="65">
        <v>1250.55</v>
      </c>
      <c r="E424" s="65"/>
      <c r="F424" s="65"/>
      <c r="G424" s="65"/>
    </row>
    <row r="425" spans="1:7" x14ac:dyDescent="0.2">
      <c r="A425" s="49" t="s">
        <v>178</v>
      </c>
      <c r="B425" s="14" t="s">
        <v>476</v>
      </c>
      <c r="C425" s="65"/>
      <c r="D425" s="65"/>
      <c r="E425" s="65"/>
      <c r="F425" s="65"/>
      <c r="G425" s="65"/>
    </row>
    <row r="426" spans="1:7" ht="36" hidden="1" x14ac:dyDescent="0.2">
      <c r="A426" s="13" t="s">
        <v>361</v>
      </c>
      <c r="B426" s="12">
        <v>58</v>
      </c>
      <c r="C426" s="65">
        <f>C427</f>
        <v>0</v>
      </c>
      <c r="D426" s="65">
        <f>D427</f>
        <v>0</v>
      </c>
      <c r="E426" s="65">
        <f>E427</f>
        <v>0</v>
      </c>
      <c r="F426" s="65">
        <f>F427</f>
        <v>0</v>
      </c>
      <c r="G426" s="65">
        <f>G427</f>
        <v>0</v>
      </c>
    </row>
    <row r="427" spans="1:7" ht="14.25" hidden="1" x14ac:dyDescent="0.2">
      <c r="A427" s="52" t="s">
        <v>365</v>
      </c>
      <c r="B427" s="12" t="s">
        <v>366</v>
      </c>
      <c r="C427" s="65">
        <f>SUM( C428:C430)</f>
        <v>0</v>
      </c>
      <c r="D427" s="65">
        <f>SUM( D428:D430)</f>
        <v>0</v>
      </c>
      <c r="E427" s="65">
        <f>SUM( E428:E430)</f>
        <v>0</v>
      </c>
      <c r="F427" s="65">
        <f>SUM( F428:F430)</f>
        <v>0</v>
      </c>
      <c r="G427" s="65">
        <f>SUM( G428:G430)</f>
        <v>0</v>
      </c>
    </row>
    <row r="428" spans="1:7" hidden="1" x14ac:dyDescent="0.2">
      <c r="A428" s="49" t="s">
        <v>176</v>
      </c>
      <c r="B428" s="14" t="s">
        <v>362</v>
      </c>
      <c r="C428" s="65"/>
      <c r="D428" s="65"/>
      <c r="E428" s="65"/>
      <c r="F428" s="65"/>
      <c r="G428" s="65"/>
    </row>
    <row r="429" spans="1:7" hidden="1" x14ac:dyDescent="0.2">
      <c r="A429" s="49" t="s">
        <v>177</v>
      </c>
      <c r="B429" s="14" t="s">
        <v>363</v>
      </c>
      <c r="C429" s="65"/>
      <c r="D429" s="65"/>
      <c r="E429" s="65"/>
      <c r="F429" s="65"/>
      <c r="G429" s="65"/>
    </row>
    <row r="430" spans="1:7" hidden="1" x14ac:dyDescent="0.2">
      <c r="A430" s="49" t="s">
        <v>178</v>
      </c>
      <c r="B430" s="14" t="s">
        <v>364</v>
      </c>
      <c r="C430" s="65"/>
      <c r="D430" s="65"/>
      <c r="E430" s="65"/>
      <c r="F430" s="65"/>
      <c r="G430" s="65"/>
    </row>
    <row r="431" spans="1:7" x14ac:dyDescent="0.2">
      <c r="A431" s="50" t="s">
        <v>483</v>
      </c>
      <c r="B431" s="30" t="s">
        <v>270</v>
      </c>
      <c r="C431" s="55">
        <f>C432</f>
        <v>92</v>
      </c>
      <c r="D431" s="55">
        <f>D432</f>
        <v>0</v>
      </c>
      <c r="E431" s="55">
        <f>E432</f>
        <v>0</v>
      </c>
      <c r="F431" s="55">
        <f>F432</f>
        <v>0</v>
      </c>
      <c r="G431" s="55">
        <f>G432</f>
        <v>0</v>
      </c>
    </row>
    <row r="432" spans="1:7" ht="24" x14ac:dyDescent="0.2">
      <c r="A432" s="13" t="s">
        <v>477</v>
      </c>
      <c r="B432" s="12">
        <v>58</v>
      </c>
      <c r="C432" s="65">
        <f>SUM(C433:C435)</f>
        <v>92</v>
      </c>
      <c r="D432" s="65">
        <f>SUM(D433:D435)</f>
        <v>0</v>
      </c>
      <c r="E432" s="65">
        <f>SUM(E433:E435)</f>
        <v>0</v>
      </c>
      <c r="F432" s="65">
        <f>SUM(F433:F435)</f>
        <v>0</v>
      </c>
      <c r="G432" s="65">
        <f>SUM(G433:G435)</f>
        <v>0</v>
      </c>
    </row>
    <row r="433" spans="1:7" x14ac:dyDescent="0.2">
      <c r="A433" s="49" t="s">
        <v>176</v>
      </c>
      <c r="B433" s="14" t="s">
        <v>404</v>
      </c>
      <c r="C433" s="65"/>
      <c r="D433" s="65"/>
      <c r="E433" s="65"/>
      <c r="F433" s="65"/>
      <c r="G433" s="65"/>
    </row>
    <row r="434" spans="1:7" x14ac:dyDescent="0.2">
      <c r="A434" s="49" t="s">
        <v>177</v>
      </c>
      <c r="B434" s="14" t="s">
        <v>405</v>
      </c>
      <c r="C434" s="65">
        <v>92</v>
      </c>
      <c r="D434" s="65"/>
      <c r="E434" s="65"/>
      <c r="F434" s="65"/>
      <c r="G434" s="65"/>
    </row>
    <row r="435" spans="1:7" x14ac:dyDescent="0.2">
      <c r="A435" s="49" t="s">
        <v>178</v>
      </c>
      <c r="B435" s="14" t="s">
        <v>406</v>
      </c>
      <c r="C435" s="65"/>
      <c r="D435" s="65"/>
      <c r="E435" s="65"/>
      <c r="F435" s="65"/>
      <c r="G435" s="65"/>
    </row>
    <row r="436" spans="1:7" ht="24" x14ac:dyDescent="0.2">
      <c r="A436" s="47" t="s">
        <v>276</v>
      </c>
      <c r="B436" s="18"/>
      <c r="C436" s="65">
        <f>C7</f>
        <v>69952.77</v>
      </c>
      <c r="D436" s="65">
        <f>D7</f>
        <v>69490.92</v>
      </c>
      <c r="E436" s="65">
        <f>E7</f>
        <v>33498.810000000005</v>
      </c>
      <c r="F436" s="65">
        <f>F7</f>
        <v>13103.43</v>
      </c>
      <c r="G436" s="65">
        <f>G7</f>
        <v>642.67999999999995</v>
      </c>
    </row>
    <row r="437" spans="1:7" ht="24" x14ac:dyDescent="0.2">
      <c r="A437" s="47" t="s">
        <v>296</v>
      </c>
      <c r="B437" s="18"/>
      <c r="C437" s="65" t="e">
        <f>'venituri 2026 SD'!#REF!</f>
        <v>#REF!</v>
      </c>
      <c r="D437" s="65">
        <f>'venituri 2026 SD'!C75</f>
        <v>266633.96999999997</v>
      </c>
      <c r="E437" s="65">
        <f>'venituri 2026 SD'!D75</f>
        <v>101976.49</v>
      </c>
      <c r="F437" s="65" t="e">
        <f>'venituri 2026 SD'!#REF!</f>
        <v>#REF!</v>
      </c>
      <c r="G437" s="65" t="e">
        <f>'venituri 2026 SD'!#REF!</f>
        <v>#REF!</v>
      </c>
    </row>
    <row r="438" spans="1:7" ht="11.25" customHeight="1" x14ac:dyDescent="0.2">
      <c r="A438" s="47" t="s">
        <v>333</v>
      </c>
      <c r="B438" s="18"/>
      <c r="C438" s="65" t="e">
        <f>C436-C437</f>
        <v>#REF!</v>
      </c>
      <c r="D438" s="65">
        <f>D436-D437</f>
        <v>-197143.05</v>
      </c>
      <c r="E438" s="65">
        <f>E436-E437</f>
        <v>-68477.679999999993</v>
      </c>
      <c r="F438" s="65" t="e">
        <f>F436-F437</f>
        <v>#REF!</v>
      </c>
      <c r="G438" s="65" t="e">
        <f>G436-G437</f>
        <v>#REF!</v>
      </c>
    </row>
    <row r="439" spans="1:7" ht="11.25" customHeight="1" x14ac:dyDescent="0.2">
      <c r="A439" s="51"/>
    </row>
    <row r="440" spans="1:7" ht="11.25" customHeight="1" x14ac:dyDescent="0.2">
      <c r="A440" s="27" t="s">
        <v>163</v>
      </c>
      <c r="B440" s="2" t="s">
        <v>164</v>
      </c>
      <c r="C440" s="55"/>
      <c r="D440" s="55"/>
      <c r="E440" s="55"/>
      <c r="F440" s="55"/>
      <c r="G440" s="55"/>
    </row>
    <row r="441" spans="1:7" ht="11.25" customHeight="1" x14ac:dyDescent="0.2">
      <c r="A441" s="27" t="s">
        <v>401</v>
      </c>
      <c r="B441" s="2" t="s">
        <v>402</v>
      </c>
      <c r="C441" s="55"/>
      <c r="D441" s="55"/>
      <c r="E441" s="55"/>
      <c r="F441" s="55"/>
      <c r="G441" s="55"/>
    </row>
    <row r="442" spans="1:7" ht="11.25" customHeight="1" x14ac:dyDescent="0.2">
      <c r="A442" s="27" t="s">
        <v>339</v>
      </c>
      <c r="B442" s="2"/>
    </row>
    <row r="443" spans="1:7" x14ac:dyDescent="0.2">
      <c r="B443" s="2"/>
    </row>
    <row r="444" spans="1:7" x14ac:dyDescent="0.2">
      <c r="B444" s="2"/>
    </row>
    <row r="445" spans="1:7" x14ac:dyDescent="0.2">
      <c r="B445" s="2"/>
    </row>
    <row r="446" spans="1:7" x14ac:dyDescent="0.2">
      <c r="B446" s="2"/>
    </row>
    <row r="447" spans="1:7" x14ac:dyDescent="0.2">
      <c r="B447" s="2"/>
    </row>
    <row r="448" spans="1:7" x14ac:dyDescent="0.2">
      <c r="B448" s="2"/>
    </row>
    <row r="449" spans="2:2" x14ac:dyDescent="0.2">
      <c r="B449" s="2"/>
    </row>
    <row r="450" spans="2:2" x14ac:dyDescent="0.2">
      <c r="B450" s="2"/>
    </row>
    <row r="451" spans="2:2" x14ac:dyDescent="0.2">
      <c r="B451" s="2"/>
    </row>
    <row r="452" spans="2:2" x14ac:dyDescent="0.2">
      <c r="B452" s="2"/>
    </row>
    <row r="453" spans="2:2" x14ac:dyDescent="0.2">
      <c r="B453" s="2"/>
    </row>
    <row r="454" spans="2:2" x14ac:dyDescent="0.2">
      <c r="B454" s="2"/>
    </row>
    <row r="455" spans="2:2" x14ac:dyDescent="0.2">
      <c r="B455" s="2"/>
    </row>
    <row r="456" spans="2:2" x14ac:dyDescent="0.2">
      <c r="B456" s="2"/>
    </row>
    <row r="457" spans="2:2" x14ac:dyDescent="0.2">
      <c r="B457" s="2"/>
    </row>
    <row r="458" spans="2:2" x14ac:dyDescent="0.2">
      <c r="B458" s="2"/>
    </row>
    <row r="459" spans="2:2" x14ac:dyDescent="0.2">
      <c r="B459" s="2"/>
    </row>
    <row r="460" spans="2:2" x14ac:dyDescent="0.2">
      <c r="B460" s="2"/>
    </row>
    <row r="461" spans="2:2" x14ac:dyDescent="0.2">
      <c r="B461" s="2"/>
    </row>
    <row r="462" spans="2:2" x14ac:dyDescent="0.2">
      <c r="B462" s="2"/>
    </row>
    <row r="463" spans="2:2" x14ac:dyDescent="0.2">
      <c r="B463" s="2"/>
    </row>
    <row r="464" spans="2:2" x14ac:dyDescent="0.2">
      <c r="B464" s="2"/>
    </row>
    <row r="465" spans="2:2" x14ac:dyDescent="0.2">
      <c r="B465" s="2"/>
    </row>
    <row r="466" spans="2:2" x14ac:dyDescent="0.2">
      <c r="B466" s="2"/>
    </row>
    <row r="467" spans="2:2" x14ac:dyDescent="0.2">
      <c r="B467" s="2"/>
    </row>
    <row r="468" spans="2:2" x14ac:dyDescent="0.2">
      <c r="B468" s="2"/>
    </row>
    <row r="469" spans="2:2" x14ac:dyDescent="0.2">
      <c r="B469" s="2"/>
    </row>
    <row r="470" spans="2:2" x14ac:dyDescent="0.2">
      <c r="B470" s="2"/>
    </row>
    <row r="471" spans="2:2" x14ac:dyDescent="0.2">
      <c r="B471" s="2"/>
    </row>
    <row r="472" spans="2:2" x14ac:dyDescent="0.2">
      <c r="B472" s="2"/>
    </row>
    <row r="473" spans="2:2" x14ac:dyDescent="0.2">
      <c r="B473" s="2"/>
    </row>
    <row r="474" spans="2:2" x14ac:dyDescent="0.2">
      <c r="B474" s="2"/>
    </row>
    <row r="475" spans="2:2" x14ac:dyDescent="0.2">
      <c r="B475" s="2"/>
    </row>
    <row r="476" spans="2:2" x14ac:dyDescent="0.2">
      <c r="B476" s="2"/>
    </row>
    <row r="477" spans="2:2" x14ac:dyDescent="0.2">
      <c r="B477" s="2"/>
    </row>
    <row r="478" spans="2:2" x14ac:dyDescent="0.2">
      <c r="B478" s="2"/>
    </row>
    <row r="479" spans="2:2" x14ac:dyDescent="0.2">
      <c r="B479" s="2"/>
    </row>
    <row r="480" spans="2:2" x14ac:dyDescent="0.2">
      <c r="B480" s="2"/>
    </row>
    <row r="481" spans="2:2" x14ac:dyDescent="0.2">
      <c r="B481" s="2"/>
    </row>
    <row r="482" spans="2:2" x14ac:dyDescent="0.2">
      <c r="B482" s="2"/>
    </row>
    <row r="483" spans="2:2" x14ac:dyDescent="0.2">
      <c r="B483" s="2"/>
    </row>
    <row r="484" spans="2:2" x14ac:dyDescent="0.2">
      <c r="B484" s="2"/>
    </row>
    <row r="485" spans="2:2" x14ac:dyDescent="0.2">
      <c r="B485" s="2"/>
    </row>
    <row r="486" spans="2:2" x14ac:dyDescent="0.2">
      <c r="B486" s="2"/>
    </row>
    <row r="487" spans="2:2" x14ac:dyDescent="0.2">
      <c r="B487" s="2"/>
    </row>
    <row r="488" spans="2:2" x14ac:dyDescent="0.2">
      <c r="B488" s="2"/>
    </row>
    <row r="489" spans="2:2" x14ac:dyDescent="0.2">
      <c r="B489" s="2"/>
    </row>
    <row r="490" spans="2:2" x14ac:dyDescent="0.2">
      <c r="B490" s="2"/>
    </row>
    <row r="491" spans="2:2" x14ac:dyDescent="0.2">
      <c r="B491" s="2"/>
    </row>
    <row r="492" spans="2:2" x14ac:dyDescent="0.2">
      <c r="B492" s="2"/>
    </row>
    <row r="493" spans="2:2" x14ac:dyDescent="0.2">
      <c r="B493" s="2"/>
    </row>
    <row r="494" spans="2:2" x14ac:dyDescent="0.2">
      <c r="B494" s="2"/>
    </row>
    <row r="495" spans="2:2" x14ac:dyDescent="0.2">
      <c r="B495" s="2"/>
    </row>
    <row r="496" spans="2:2" x14ac:dyDescent="0.2">
      <c r="B496" s="2"/>
    </row>
    <row r="497" spans="2:2" x14ac:dyDescent="0.2">
      <c r="B497" s="2"/>
    </row>
    <row r="498" spans="2:2" x14ac:dyDescent="0.2">
      <c r="B498" s="2"/>
    </row>
    <row r="499" spans="2:2" x14ac:dyDescent="0.2">
      <c r="B499" s="2"/>
    </row>
    <row r="500" spans="2:2" x14ac:dyDescent="0.2">
      <c r="B500" s="2"/>
    </row>
    <row r="501" spans="2:2" x14ac:dyDescent="0.2">
      <c r="B501" s="2"/>
    </row>
    <row r="502" spans="2:2" x14ac:dyDescent="0.2">
      <c r="B502" s="2"/>
    </row>
    <row r="503" spans="2:2" x14ac:dyDescent="0.2">
      <c r="B503" s="2"/>
    </row>
    <row r="504" spans="2:2" x14ac:dyDescent="0.2">
      <c r="B504" s="2"/>
    </row>
    <row r="505" spans="2:2" x14ac:dyDescent="0.2">
      <c r="B505" s="2"/>
    </row>
    <row r="506" spans="2:2" x14ac:dyDescent="0.2">
      <c r="B506" s="2"/>
    </row>
    <row r="507" spans="2:2" x14ac:dyDescent="0.2">
      <c r="B507" s="2"/>
    </row>
    <row r="508" spans="2:2" x14ac:dyDescent="0.2">
      <c r="B508" s="2"/>
    </row>
    <row r="509" spans="2:2" x14ac:dyDescent="0.2">
      <c r="B509" s="2"/>
    </row>
    <row r="510" spans="2:2" x14ac:dyDescent="0.2">
      <c r="B510" s="2"/>
    </row>
    <row r="511" spans="2:2" x14ac:dyDescent="0.2">
      <c r="B511" s="2"/>
    </row>
    <row r="512" spans="2:2" x14ac:dyDescent="0.2">
      <c r="B512" s="2"/>
    </row>
    <row r="513" spans="2:2" x14ac:dyDescent="0.2">
      <c r="B513" s="2"/>
    </row>
    <row r="514" spans="2:2" x14ac:dyDescent="0.2">
      <c r="B514" s="2"/>
    </row>
    <row r="515" spans="2:2" x14ac:dyDescent="0.2">
      <c r="B515" s="2"/>
    </row>
    <row r="516" spans="2:2" x14ac:dyDescent="0.2">
      <c r="B516" s="2"/>
    </row>
    <row r="517" spans="2:2" x14ac:dyDescent="0.2">
      <c r="B517" s="2"/>
    </row>
    <row r="518" spans="2:2" x14ac:dyDescent="0.2">
      <c r="B518" s="2"/>
    </row>
    <row r="519" spans="2:2" x14ac:dyDescent="0.2">
      <c r="B519" s="2"/>
    </row>
    <row r="520" spans="2:2" x14ac:dyDescent="0.2">
      <c r="B520" s="2"/>
    </row>
    <row r="521" spans="2:2" x14ac:dyDescent="0.2">
      <c r="B521" s="2"/>
    </row>
    <row r="522" spans="2:2" x14ac:dyDescent="0.2">
      <c r="B522" s="2"/>
    </row>
    <row r="523" spans="2:2" x14ac:dyDescent="0.2">
      <c r="B523" s="2"/>
    </row>
    <row r="524" spans="2:2" x14ac:dyDescent="0.2">
      <c r="B524" s="2"/>
    </row>
    <row r="525" spans="2:2" x14ac:dyDescent="0.2">
      <c r="B525" s="2"/>
    </row>
    <row r="526" spans="2:2" x14ac:dyDescent="0.2">
      <c r="B526" s="2"/>
    </row>
    <row r="527" spans="2:2" x14ac:dyDescent="0.2">
      <c r="B527" s="2"/>
    </row>
    <row r="528" spans="2:2" x14ac:dyDescent="0.2">
      <c r="B528" s="2"/>
    </row>
    <row r="529" spans="2:2" x14ac:dyDescent="0.2">
      <c r="B529" s="2"/>
    </row>
    <row r="530" spans="2:2" x14ac:dyDescent="0.2">
      <c r="B530" s="2"/>
    </row>
    <row r="531" spans="2:2" x14ac:dyDescent="0.2">
      <c r="B531" s="2"/>
    </row>
    <row r="532" spans="2:2" x14ac:dyDescent="0.2">
      <c r="B532" s="2"/>
    </row>
    <row r="533" spans="2:2" x14ac:dyDescent="0.2">
      <c r="B533" s="2"/>
    </row>
    <row r="534" spans="2:2" x14ac:dyDescent="0.2">
      <c r="B534" s="2"/>
    </row>
    <row r="535" spans="2:2" x14ac:dyDescent="0.2">
      <c r="B535" s="2"/>
    </row>
    <row r="536" spans="2:2" x14ac:dyDescent="0.2">
      <c r="B536" s="2"/>
    </row>
    <row r="537" spans="2:2" x14ac:dyDescent="0.2">
      <c r="B537" s="2"/>
    </row>
    <row r="538" spans="2:2" x14ac:dyDescent="0.2">
      <c r="B538" s="2"/>
    </row>
    <row r="539" spans="2:2" x14ac:dyDescent="0.2">
      <c r="B539" s="2"/>
    </row>
    <row r="540" spans="2:2" x14ac:dyDescent="0.2">
      <c r="B540" s="2"/>
    </row>
    <row r="541" spans="2:2" x14ac:dyDescent="0.2">
      <c r="B541" s="2"/>
    </row>
    <row r="542" spans="2:2" x14ac:dyDescent="0.2">
      <c r="B542" s="2"/>
    </row>
    <row r="543" spans="2:2" x14ac:dyDescent="0.2">
      <c r="B543" s="2"/>
    </row>
    <row r="544" spans="2:2" x14ac:dyDescent="0.2">
      <c r="B544" s="2"/>
    </row>
    <row r="545" spans="2:2" x14ac:dyDescent="0.2">
      <c r="B545" s="2"/>
    </row>
    <row r="546" spans="2:2" x14ac:dyDescent="0.2">
      <c r="B546" s="2"/>
    </row>
    <row r="547" spans="2:2" x14ac:dyDescent="0.2">
      <c r="B547" s="2"/>
    </row>
    <row r="548" spans="2:2" x14ac:dyDescent="0.2">
      <c r="B548" s="2"/>
    </row>
    <row r="549" spans="2:2" x14ac:dyDescent="0.2">
      <c r="B549" s="2"/>
    </row>
    <row r="550" spans="2:2" x14ac:dyDescent="0.2">
      <c r="B550" s="2"/>
    </row>
    <row r="551" spans="2:2" x14ac:dyDescent="0.2">
      <c r="B551" s="2"/>
    </row>
    <row r="552" spans="2:2" x14ac:dyDescent="0.2">
      <c r="B552" s="2"/>
    </row>
    <row r="553" spans="2:2" x14ac:dyDescent="0.2">
      <c r="B553" s="2"/>
    </row>
    <row r="554" spans="2:2" x14ac:dyDescent="0.2">
      <c r="B554" s="2"/>
    </row>
    <row r="555" spans="2:2" x14ac:dyDescent="0.2">
      <c r="B555" s="2"/>
    </row>
    <row r="556" spans="2:2" x14ac:dyDescent="0.2">
      <c r="B556" s="2"/>
    </row>
    <row r="557" spans="2:2" x14ac:dyDescent="0.2">
      <c r="B557" s="2"/>
    </row>
    <row r="558" spans="2:2" x14ac:dyDescent="0.2">
      <c r="B558" s="2"/>
    </row>
    <row r="559" spans="2:2" x14ac:dyDescent="0.2">
      <c r="B559" s="2"/>
    </row>
    <row r="560" spans="2:2" x14ac:dyDescent="0.2">
      <c r="B560" s="2"/>
    </row>
    <row r="561" spans="2:2" x14ac:dyDescent="0.2">
      <c r="B561" s="2"/>
    </row>
    <row r="562" spans="2:2" x14ac:dyDescent="0.2">
      <c r="B562" s="2"/>
    </row>
    <row r="563" spans="2:2" x14ac:dyDescent="0.2">
      <c r="B563" s="2"/>
    </row>
    <row r="564" spans="2:2" x14ac:dyDescent="0.2">
      <c r="B564" s="2"/>
    </row>
    <row r="565" spans="2:2" x14ac:dyDescent="0.2">
      <c r="B565" s="2"/>
    </row>
    <row r="566" spans="2:2" x14ac:dyDescent="0.2">
      <c r="B566" s="2"/>
    </row>
    <row r="567" spans="2:2" x14ac:dyDescent="0.2">
      <c r="B567" s="2"/>
    </row>
    <row r="568" spans="2:2" x14ac:dyDescent="0.2">
      <c r="B568" s="2"/>
    </row>
    <row r="569" spans="2:2" x14ac:dyDescent="0.2">
      <c r="B569" s="2"/>
    </row>
    <row r="570" spans="2:2" x14ac:dyDescent="0.2">
      <c r="B570" s="2"/>
    </row>
    <row r="571" spans="2:2" x14ac:dyDescent="0.2">
      <c r="B571" s="2"/>
    </row>
    <row r="572" spans="2:2" x14ac:dyDescent="0.2">
      <c r="B572" s="2"/>
    </row>
    <row r="573" spans="2:2" x14ac:dyDescent="0.2">
      <c r="B573" s="2"/>
    </row>
    <row r="574" spans="2:2" x14ac:dyDescent="0.2">
      <c r="B574" s="2"/>
    </row>
    <row r="575" spans="2:2" x14ac:dyDescent="0.2">
      <c r="B575" s="2"/>
    </row>
    <row r="576" spans="2:2" x14ac:dyDescent="0.2">
      <c r="B576" s="2"/>
    </row>
    <row r="577" spans="2:2" x14ac:dyDescent="0.2">
      <c r="B577" s="2"/>
    </row>
    <row r="578" spans="2:2" x14ac:dyDescent="0.2">
      <c r="B578" s="2"/>
    </row>
    <row r="579" spans="2:2" x14ac:dyDescent="0.2">
      <c r="B579" s="2"/>
    </row>
    <row r="580" spans="2:2" x14ac:dyDescent="0.2">
      <c r="B580" s="2"/>
    </row>
    <row r="581" spans="2:2" x14ac:dyDescent="0.2">
      <c r="B581" s="2"/>
    </row>
    <row r="582" spans="2:2" x14ac:dyDescent="0.2">
      <c r="B582" s="2"/>
    </row>
    <row r="583" spans="2:2" x14ac:dyDescent="0.2">
      <c r="B583" s="2"/>
    </row>
    <row r="584" spans="2:2" x14ac:dyDescent="0.2">
      <c r="B584" s="2"/>
    </row>
    <row r="585" spans="2:2" x14ac:dyDescent="0.2">
      <c r="B585" s="2"/>
    </row>
    <row r="586" spans="2:2" x14ac:dyDescent="0.2">
      <c r="B586" s="2"/>
    </row>
  </sheetData>
  <mergeCells count="1">
    <mergeCell ref="A2:D2"/>
  </mergeCells>
  <pageMargins left="0.75" right="0.4" top="1.3405511809999999" bottom="0.84055118100000004" header="0.31496062992126" footer="0.31496062992126"/>
  <pageSetup paperSize="9" orientation="portrait" horizontalDpi="300" verticalDpi="300" r:id="rId1"/>
  <headerFooter alignWithMargins="0">
    <oddHeader>&amp;CMUNICIPIUL DROBETA TURNU SEVERIN
JUDETUL MEHEDINTI</oddHeader>
    <oddFooter>&amp;C&amp;P&amp;R&amp;A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anexa 1</vt:lpstr>
      <vt:lpstr>venituri 2026 SF</vt:lpstr>
      <vt:lpstr>venituri 2026 SD</vt:lpstr>
      <vt:lpstr>anexa 2.1</vt:lpstr>
      <vt:lpstr>anexa 2.2</vt:lpstr>
      <vt:lpstr>sume alocate</vt:lpstr>
      <vt:lpstr>Sheet2</vt:lpstr>
      <vt:lpstr>Sheet1</vt:lpstr>
      <vt:lpstr>foaie 1</vt:lpstr>
      <vt:lpstr>'anexa 1'!Print_Titles</vt:lpstr>
      <vt:lpstr>'anexa 2.1'!Print_Titles</vt:lpstr>
      <vt:lpstr>'anexa 2.2'!Print_Titles</vt:lpstr>
      <vt:lpstr>'foaie 1'!Print_Titles</vt:lpstr>
      <vt:lpstr>'venituri 2026 SD'!Print_Titles</vt:lpstr>
      <vt:lpstr>'venituri 2026 SF'!Print_Titles</vt:lpstr>
    </vt:vector>
  </TitlesOfParts>
  <Company>primaria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</dc:creator>
  <cp:lastModifiedBy>Windows User</cp:lastModifiedBy>
  <cp:lastPrinted>2026-04-23T06:53:05Z</cp:lastPrinted>
  <dcterms:created xsi:type="dcterms:W3CDTF">2011-01-09T09:11:00Z</dcterms:created>
  <dcterms:modified xsi:type="dcterms:W3CDTF">2026-04-29T12:58:00Z</dcterms:modified>
</cp:coreProperties>
</file>