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6400" windowHeight="10830"/>
  </bookViews>
  <sheets>
    <sheet name="Anexa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<sst xmlns="http://schemas.openxmlformats.org/spreadsheetml/2006/main" count="74" uniqueCount="69">
  <si>
    <t>CLUB SPORTIV DROBETA TURNU SEVERIN</t>
  </si>
  <si>
    <t>ANEXA NR 2</t>
  </si>
  <si>
    <t>BUGET RECTIFICAT AUGUST 2026</t>
  </si>
  <si>
    <t>lei</t>
  </si>
  <si>
    <t>CAP. BUGETAR</t>
  </si>
  <si>
    <t>ARTICOL</t>
  </si>
  <si>
    <t>INITIAL</t>
  </si>
  <si>
    <t>Influente trim III</t>
  </si>
  <si>
    <t>Influente trim IV</t>
  </si>
  <si>
    <t>FINAL</t>
  </si>
  <si>
    <t>CHELTUIELI CURENTE</t>
  </si>
  <si>
    <t>01.</t>
  </si>
  <si>
    <t>CHELTUIELI DE PERSONAL</t>
  </si>
  <si>
    <t>10.</t>
  </si>
  <si>
    <t>CHELTUIELI SALARIALE IN BANI</t>
  </si>
  <si>
    <t>10.01.</t>
  </si>
  <si>
    <t>SALARII DE BAZA</t>
  </si>
  <si>
    <t>10.01.01</t>
  </si>
  <si>
    <t>INDEMNIZATIE DE HRANA</t>
  </si>
  <si>
    <t>10.01.17.</t>
  </si>
  <si>
    <t>ALTE DREPTURI SALARIALE</t>
  </si>
  <si>
    <t>10.01.30.</t>
  </si>
  <si>
    <t>CONTRIBUTII</t>
  </si>
  <si>
    <t>10.03.</t>
  </si>
  <si>
    <t>CONTR. ASIGURATORIE PT MUNCA</t>
  </si>
  <si>
    <t>10.03.07.</t>
  </si>
  <si>
    <t>67.02G.05.01.</t>
  </si>
  <si>
    <t>-</t>
  </si>
  <si>
    <t>TOTAL</t>
  </si>
  <si>
    <t>BUNURI SI SERVICII</t>
  </si>
  <si>
    <t>20.</t>
  </si>
  <si>
    <t>20.01.</t>
  </si>
  <si>
    <t>MATERIALE PENTRU CURATENIE</t>
  </si>
  <si>
    <t>20.01.02</t>
  </si>
  <si>
    <t>CARBURANTI SI LUBRIFIANTI</t>
  </si>
  <si>
    <t>20.01.05</t>
  </si>
  <si>
    <t>PIESE DE SCHIMB</t>
  </si>
  <si>
    <t>20.01.06</t>
  </si>
  <si>
    <t>TRANSPORT</t>
  </si>
  <si>
    <t>20.01.07.</t>
  </si>
  <si>
    <t>ALTE BUNURI SI SERVICII PT INTRETINERE SI FUNCTIONARE</t>
  </si>
  <si>
    <t>20.01.30.</t>
  </si>
  <si>
    <t>MEDICAMENTE SI MATERIALE SANITARE</t>
  </si>
  <si>
    <t>20.04.</t>
  </si>
  <si>
    <t xml:space="preserve">MEDICAMENTE </t>
  </si>
  <si>
    <t>20.04.01.</t>
  </si>
  <si>
    <t>MATERIALE SANITARE</t>
  </si>
  <si>
    <t>20.04.02.</t>
  </si>
  <si>
    <t>BUNURI DE NATURA OBIECTELOR DE INVENTAR</t>
  </si>
  <si>
    <t>20.05.</t>
  </si>
  <si>
    <t>UNIFORME SI ECHIPAMENT</t>
  </si>
  <si>
    <t>20.05.01</t>
  </si>
  <si>
    <t>ALTE OBIECTE DE INVENTAR</t>
  </si>
  <si>
    <t>20.05.30</t>
  </si>
  <si>
    <t>ALTE CHELTUIELI</t>
  </si>
  <si>
    <t>20.30</t>
  </si>
  <si>
    <t>ALTE CHELTUIELI CU BUNURI SI SERVICII</t>
  </si>
  <si>
    <t>20.30.30.</t>
  </si>
  <si>
    <t>ACTIVE NEFINACIARE</t>
  </si>
  <si>
    <t>Active fixe</t>
  </si>
  <si>
    <t>71.01</t>
  </si>
  <si>
    <t>Masini, echipamente si mijloace de transport</t>
  </si>
  <si>
    <t>71.01.02</t>
  </si>
  <si>
    <t>Ordonator de credite,</t>
  </si>
  <si>
    <t>Intocmit,</t>
  </si>
  <si>
    <t>Presedinte,</t>
  </si>
  <si>
    <t>Inspector de specialitate,</t>
  </si>
  <si>
    <t>Marian BALACI</t>
  </si>
  <si>
    <t>Ec. Ionela PONEA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</si>
</sst>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l_e_i_-;\-* #,##0.00\ _l_e_i_-;_-* &quot;-&quot;??\ _l_e_i_-;_-@_-"/>
  </numFmts>
  <fonts count="27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1"/>
      <name val="Arial"/>
      <charset val="238"/>
    </font>
    <font>
      <b/>
      <sz val="11"/>
      <color theme="1"/>
      <name val="Arial"/>
      <charset val="238"/>
    </font>
    <font>
      <sz val="11"/>
      <name val="Arial"/>
      <charset val="238"/>
    </font>
    <font>
      <sz val="11"/>
      <color theme="1"/>
      <name val="Arial"/>
      <charset val="238"/>
    </font>
    <font>
      <b/>
      <sz val="10"/>
      <name val="Arial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3" fillId="0" borderId="5" xfId="0" applyFont="1" applyFill="1" applyBorder="1" applyAlignment="1"/>
    <xf numFmtId="178" fontId="3" fillId="0" borderId="5" xfId="0" applyNumberFormat="1" applyFont="1" applyFill="1" applyBorder="1" applyAlignment="1"/>
    <xf numFmtId="178" fontId="2" fillId="0" borderId="6" xfId="0" applyNumberFormat="1" applyFont="1" applyFill="1" applyBorder="1" applyAlignment="1"/>
    <xf numFmtId="0" fontId="5" fillId="0" borderId="7" xfId="0" applyFont="1" applyFill="1" applyBorder="1" applyAlignment="1">
      <alignment wrapText="1"/>
    </xf>
    <xf numFmtId="0" fontId="3" fillId="0" borderId="8" xfId="0" applyFont="1" applyFill="1" applyBorder="1" applyAlignment="1"/>
    <xf numFmtId="178" fontId="3" fillId="0" borderId="8" xfId="0" applyNumberFormat="1" applyFont="1" applyFill="1" applyBorder="1" applyAlignment="1"/>
    <xf numFmtId="178" fontId="2" fillId="0" borderId="9" xfId="0" applyNumberFormat="1" applyFont="1" applyFill="1" applyBorder="1" applyAlignment="1"/>
    <xf numFmtId="0" fontId="5" fillId="0" borderId="8" xfId="0" applyFont="1" applyFill="1" applyBorder="1" applyAlignment="1"/>
    <xf numFmtId="178" fontId="5" fillId="0" borderId="8" xfId="0" applyNumberFormat="1" applyFont="1" applyFill="1" applyBorder="1" applyAlignment="1"/>
    <xf numFmtId="178" fontId="1" fillId="0" borderId="9" xfId="0" applyNumberFormat="1" applyFont="1" applyFill="1" applyBorder="1" applyAlignment="1"/>
    <xf numFmtId="0" fontId="6" fillId="0" borderId="7" xfId="0" applyFont="1" applyFill="1" applyBorder="1" applyAlignment="1">
      <alignment wrapText="1"/>
    </xf>
    <xf numFmtId="58" fontId="6" fillId="0" borderId="8" xfId="0" applyNumberFormat="1" applyFont="1" applyFill="1" applyBorder="1" applyAlignment="1">
      <alignment horizontal="left"/>
    </xf>
    <xf numFmtId="178" fontId="6" fillId="0" borderId="8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178" fontId="4" fillId="0" borderId="8" xfId="0" applyNumberFormat="1" applyFont="1" applyFill="1" applyBorder="1" applyAlignment="1">
      <alignment horizontal="right"/>
    </xf>
    <xf numFmtId="0" fontId="6" fillId="0" borderId="8" xfId="0" applyFont="1" applyFill="1" applyBorder="1" applyAlignment="1"/>
    <xf numFmtId="178" fontId="6" fillId="0" borderId="8" xfId="0" applyNumberFormat="1" applyFont="1" applyFill="1" applyBorder="1" applyAlignment="1"/>
    <xf numFmtId="0" fontId="4" fillId="0" borderId="8" xfId="0" applyFont="1" applyFill="1" applyBorder="1" applyAlignment="1"/>
    <xf numFmtId="178" fontId="4" fillId="0" borderId="8" xfId="0" applyNumberFormat="1" applyFont="1" applyFill="1" applyBorder="1" applyAlignment="1"/>
    <xf numFmtId="2" fontId="4" fillId="0" borderId="8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left" wrapText="1"/>
    </xf>
    <xf numFmtId="2" fontId="6" fillId="0" borderId="8" xfId="0" applyNumberFormat="1" applyFont="1" applyFill="1" applyBorder="1" applyAlignment="1">
      <alignment horizontal="center"/>
    </xf>
    <xf numFmtId="178" fontId="6" fillId="0" borderId="8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wrapText="1"/>
    </xf>
    <xf numFmtId="178" fontId="4" fillId="0" borderId="8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wrapText="1"/>
    </xf>
    <xf numFmtId="0" fontId="1" fillId="0" borderId="11" xfId="0" applyFont="1" applyFill="1" applyBorder="1" applyAlignment="1"/>
    <xf numFmtId="178" fontId="4" fillId="0" borderId="11" xfId="0" applyNumberFormat="1" applyFont="1" applyFill="1" applyBorder="1" applyAlignment="1"/>
    <xf numFmtId="2" fontId="4" fillId="0" borderId="11" xfId="0" applyNumberFormat="1" applyFont="1" applyFill="1" applyBorder="1" applyAlignment="1">
      <alignment horizontal="center"/>
    </xf>
    <xf numFmtId="178" fontId="4" fillId="0" borderId="12" xfId="0" applyNumberFormat="1" applyFont="1" applyFill="1" applyBorder="1" applyAlignment="1"/>
    <xf numFmtId="178" fontId="1" fillId="0" borderId="0" xfId="0" applyNumberFormat="1" applyFont="1" applyFill="1" applyAlignment="1"/>
    <xf numFmtId="0" fontId="7" fillId="0" borderId="0" xfId="0" applyFont="1" applyFill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zoomScaleSheetLayoutView="60" workbookViewId="0">
      <selection activeCell="O17" sqref="O17"/>
    </sheetView>
  </sheetViews>
  <sheetFormatPr defaultColWidth="9" defaultRowHeight="15"/>
  <cols>
    <col min="1" max="1" width="9" style="1"/>
    <col min="2" max="2" width="36.4285714285714" style="2" customWidth="1"/>
    <col min="3" max="3" width="11.5714285714286" style="1" customWidth="1"/>
    <col min="4" max="4" width="19.2857142857143" style="1" customWidth="1"/>
    <col min="5" max="6" width="23.8571428571429" style="1" customWidth="1"/>
    <col min="7" max="7" width="19.2857142857143" style="1" customWidth="1"/>
    <col min="8" max="16384" width="9" style="1"/>
  </cols>
  <sheetData>
    <row r="1" s="1" customFormat="1" spans="1:7">
      <c r="A1" s="3" t="s">
        <v>0</v>
      </c>
      <c r="B1" s="4"/>
      <c r="C1" s="3"/>
      <c r="D1" s="3"/>
      <c r="E1" s="3"/>
      <c r="F1" s="3"/>
      <c r="G1" s="3"/>
    </row>
    <row r="2" s="1" customFormat="1" spans="1:7">
      <c r="A2" s="3"/>
      <c r="B2" s="4"/>
      <c r="C2" s="3"/>
      <c r="D2" s="3"/>
      <c r="E2" s="3"/>
      <c r="F2" s="3"/>
      <c r="G2" s="3"/>
    </row>
    <row r="3" s="1" customFormat="1" spans="1:7">
      <c r="A3" s="3"/>
      <c r="B3" s="4"/>
      <c r="C3" s="3"/>
      <c r="D3" s="3"/>
      <c r="E3" s="3"/>
      <c r="F3" s="3" t="s">
        <v>1</v>
      </c>
      <c r="G3" s="3"/>
    </row>
    <row r="4" s="1" customFormat="1" spans="1:7">
      <c r="A4" s="3"/>
      <c r="B4" s="4"/>
      <c r="C4" s="3"/>
      <c r="D4" s="3"/>
      <c r="E4" s="3"/>
      <c r="F4" s="3"/>
      <c r="G4" s="3"/>
    </row>
    <row r="5" s="1" customFormat="1" spans="1:7">
      <c r="A5" s="3"/>
      <c r="B5" s="4"/>
      <c r="C5" s="3" t="s">
        <v>2</v>
      </c>
      <c r="D5" s="3"/>
      <c r="E5" s="3"/>
      <c r="F5" s="3"/>
      <c r="G5" s="3"/>
    </row>
    <row r="6" s="1" customFormat="1" spans="1:7">
      <c r="A6" s="3"/>
      <c r="B6" s="4"/>
      <c r="C6" s="3"/>
      <c r="D6" s="3"/>
      <c r="E6" s="3"/>
      <c r="F6" s="3"/>
      <c r="G6" s="3"/>
    </row>
    <row r="7" s="1" customFormat="1" ht="15.75" spans="1:7">
      <c r="A7" s="3"/>
      <c r="B7" s="4"/>
      <c r="C7" s="3"/>
      <c r="D7" s="3"/>
      <c r="E7" s="3"/>
      <c r="F7" s="3"/>
      <c r="G7" s="5" t="s">
        <v>3</v>
      </c>
    </row>
    <row r="8" s="1" customFormat="1" ht="15.75" spans="1:7">
      <c r="A8" s="3"/>
      <c r="B8" s="6" t="s">
        <v>4</v>
      </c>
      <c r="C8" s="7" t="s">
        <v>5</v>
      </c>
      <c r="D8" s="8" t="s">
        <v>6</v>
      </c>
      <c r="E8" s="8" t="s">
        <v>7</v>
      </c>
      <c r="F8" s="8" t="s">
        <v>8</v>
      </c>
      <c r="G8" s="9" t="s">
        <v>9</v>
      </c>
    </row>
    <row r="9" s="1" customFormat="1" spans="1:7">
      <c r="A9" s="3"/>
      <c r="B9" s="10" t="s">
        <v>10</v>
      </c>
      <c r="C9" s="11" t="s">
        <v>11</v>
      </c>
      <c r="D9" s="12">
        <f>1655000</f>
        <v>1655000</v>
      </c>
      <c r="E9" s="12"/>
      <c r="F9" s="12"/>
      <c r="G9" s="13">
        <f>D9+65000</f>
        <v>1720000</v>
      </c>
    </row>
    <row r="10" s="1" customFormat="1" spans="1:7">
      <c r="A10" s="3"/>
      <c r="B10" s="14" t="s">
        <v>12</v>
      </c>
      <c r="C10" s="15" t="s">
        <v>13</v>
      </c>
      <c r="D10" s="16">
        <f>D11+D15</f>
        <v>235070</v>
      </c>
      <c r="E10" s="16"/>
      <c r="F10" s="16"/>
      <c r="G10" s="17">
        <f t="shared" ref="G10:G18" si="0">D10</f>
        <v>235070</v>
      </c>
    </row>
    <row r="11" s="1" customFormat="1" spans="1:7">
      <c r="A11" s="3"/>
      <c r="B11" s="14" t="s">
        <v>14</v>
      </c>
      <c r="C11" s="15" t="s">
        <v>15</v>
      </c>
      <c r="D11" s="16">
        <f>D12+D13</f>
        <v>230000</v>
      </c>
      <c r="E11" s="16"/>
      <c r="F11" s="16"/>
      <c r="G11" s="17">
        <f t="shared" si="0"/>
        <v>230000</v>
      </c>
    </row>
    <row r="12" s="1" customFormat="1" spans="1:7">
      <c r="A12" s="3"/>
      <c r="B12" s="14" t="s">
        <v>16</v>
      </c>
      <c r="C12" s="18" t="s">
        <v>17</v>
      </c>
      <c r="D12" s="19">
        <v>225000</v>
      </c>
      <c r="E12" s="19"/>
      <c r="F12" s="19"/>
      <c r="G12" s="20">
        <f t="shared" si="0"/>
        <v>225000</v>
      </c>
    </row>
    <row r="13" s="1" customFormat="1" spans="1:7">
      <c r="A13" s="3"/>
      <c r="B13" s="21" t="s">
        <v>18</v>
      </c>
      <c r="C13" s="22" t="s">
        <v>19</v>
      </c>
      <c r="D13" s="23">
        <v>5000</v>
      </c>
      <c r="E13" s="23"/>
      <c r="F13" s="23"/>
      <c r="G13" s="20">
        <f t="shared" si="0"/>
        <v>5000</v>
      </c>
    </row>
    <row r="14" s="1" customFormat="1" spans="1:7">
      <c r="A14" s="3"/>
      <c r="B14" s="21" t="s">
        <v>20</v>
      </c>
      <c r="C14" s="24" t="s">
        <v>21</v>
      </c>
      <c r="D14" s="23">
        <v>0</v>
      </c>
      <c r="E14" s="23"/>
      <c r="F14" s="23"/>
      <c r="G14" s="20">
        <f t="shared" si="0"/>
        <v>0</v>
      </c>
    </row>
    <row r="15" s="1" customFormat="1" spans="1:7">
      <c r="A15" s="3"/>
      <c r="B15" s="21" t="s">
        <v>22</v>
      </c>
      <c r="C15" s="25" t="s">
        <v>23</v>
      </c>
      <c r="D15" s="26">
        <f>D16</f>
        <v>5070</v>
      </c>
      <c r="E15" s="26"/>
      <c r="F15" s="26"/>
      <c r="G15" s="17">
        <f t="shared" si="0"/>
        <v>5070</v>
      </c>
    </row>
    <row r="16" s="1" customFormat="1" spans="1:7">
      <c r="A16" s="3"/>
      <c r="B16" s="21" t="s">
        <v>24</v>
      </c>
      <c r="C16" s="24" t="s">
        <v>25</v>
      </c>
      <c r="D16" s="23">
        <v>5070</v>
      </c>
      <c r="E16" s="23"/>
      <c r="F16" s="23"/>
      <c r="G16" s="20">
        <f t="shared" si="0"/>
        <v>5070</v>
      </c>
    </row>
    <row r="17" s="1" customFormat="1" spans="1:7">
      <c r="A17" s="3"/>
      <c r="B17" s="14" t="s">
        <v>26</v>
      </c>
      <c r="C17" s="27"/>
      <c r="D17" s="28" t="s">
        <v>27</v>
      </c>
      <c r="E17" s="28"/>
      <c r="F17" s="28"/>
      <c r="G17" s="20" t="str">
        <f t="shared" si="0"/>
        <v>-</v>
      </c>
    </row>
    <row r="18" s="1" customFormat="1" spans="1:7">
      <c r="A18" s="3"/>
      <c r="B18" s="14" t="s">
        <v>28</v>
      </c>
      <c r="C18" s="27"/>
      <c r="D18" s="28" t="s">
        <v>27</v>
      </c>
      <c r="E18" s="28"/>
      <c r="F18" s="28"/>
      <c r="G18" s="20" t="str">
        <f t="shared" si="0"/>
        <v>-</v>
      </c>
    </row>
    <row r="19" s="1" customFormat="1" spans="1:7">
      <c r="A19" s="3"/>
      <c r="B19" s="14" t="s">
        <v>29</v>
      </c>
      <c r="C19" s="29" t="s">
        <v>30</v>
      </c>
      <c r="D19" s="30">
        <f>D20+D26+D29+D32</f>
        <v>1419930</v>
      </c>
      <c r="E19" s="31">
        <v>-13000</v>
      </c>
      <c r="F19" s="31">
        <v>-235000</v>
      </c>
      <c r="G19" s="17">
        <v>1484930</v>
      </c>
    </row>
    <row r="20" s="1" customFormat="1" spans="1:7">
      <c r="A20" s="3"/>
      <c r="B20" s="14" t="s">
        <v>29</v>
      </c>
      <c r="C20" s="29" t="s">
        <v>31</v>
      </c>
      <c r="D20" s="30">
        <f>D21+D22+D23+D24+D25</f>
        <v>196930</v>
      </c>
      <c r="E20" s="30"/>
      <c r="F20" s="30"/>
      <c r="G20" s="17">
        <f>G21+G22+G23+G24+G25</f>
        <v>209930</v>
      </c>
    </row>
    <row r="21" s="1" customFormat="1" spans="1:7">
      <c r="A21" s="3"/>
      <c r="B21" s="14" t="s">
        <v>32</v>
      </c>
      <c r="C21" s="27" t="s">
        <v>33</v>
      </c>
      <c r="D21" s="28">
        <v>3000</v>
      </c>
      <c r="E21" s="28"/>
      <c r="F21" s="28"/>
      <c r="G21" s="20">
        <f t="shared" ref="G21:G23" si="1">D21</f>
        <v>3000</v>
      </c>
    </row>
    <row r="22" s="1" customFormat="1" spans="1:7">
      <c r="A22" s="3"/>
      <c r="B22" s="14" t="s">
        <v>34</v>
      </c>
      <c r="C22" s="27" t="s">
        <v>35</v>
      </c>
      <c r="D22" s="28">
        <v>28000</v>
      </c>
      <c r="E22" s="28"/>
      <c r="F22" s="28"/>
      <c r="G22" s="20">
        <f t="shared" si="1"/>
        <v>28000</v>
      </c>
    </row>
    <row r="23" s="1" customFormat="1" spans="1:7">
      <c r="A23" s="3"/>
      <c r="B23" s="14" t="s">
        <v>36</v>
      </c>
      <c r="C23" s="27" t="s">
        <v>37</v>
      </c>
      <c r="D23" s="28">
        <v>6000</v>
      </c>
      <c r="E23" s="28"/>
      <c r="F23" s="28"/>
      <c r="G23" s="20">
        <f t="shared" si="1"/>
        <v>6000</v>
      </c>
    </row>
    <row r="24" s="1" customFormat="1" spans="1:7">
      <c r="A24" s="3"/>
      <c r="B24" s="32" t="s">
        <v>38</v>
      </c>
      <c r="C24" s="27" t="s">
        <v>39</v>
      </c>
      <c r="D24" s="28">
        <v>24000</v>
      </c>
      <c r="E24" s="33">
        <v>-13000</v>
      </c>
      <c r="F24" s="28"/>
      <c r="G24" s="20">
        <f>D24-E24</f>
        <v>37000</v>
      </c>
    </row>
    <row r="25" s="1" customFormat="1" ht="28.5" spans="1:7">
      <c r="A25" s="3"/>
      <c r="B25" s="21" t="s">
        <v>40</v>
      </c>
      <c r="C25" s="27" t="s">
        <v>41</v>
      </c>
      <c r="D25" s="28">
        <f>225930-90000</f>
        <v>135930</v>
      </c>
      <c r="E25" s="28"/>
      <c r="F25" s="28"/>
      <c r="G25" s="20">
        <f t="shared" ref="G25:G31" si="2">D25</f>
        <v>135930</v>
      </c>
    </row>
    <row r="26" s="1" customFormat="1" ht="28.5" spans="1:7">
      <c r="A26" s="3"/>
      <c r="B26" s="21" t="s">
        <v>42</v>
      </c>
      <c r="C26" s="29" t="s">
        <v>43</v>
      </c>
      <c r="D26" s="30">
        <f>D27+D28</f>
        <v>14000</v>
      </c>
      <c r="E26" s="30"/>
      <c r="F26" s="30"/>
      <c r="G26" s="17">
        <f t="shared" si="2"/>
        <v>14000</v>
      </c>
    </row>
    <row r="27" s="1" customFormat="1" spans="1:7">
      <c r="A27" s="3"/>
      <c r="B27" s="21" t="s">
        <v>44</v>
      </c>
      <c r="C27" s="27" t="s">
        <v>45</v>
      </c>
      <c r="D27" s="28">
        <v>12000</v>
      </c>
      <c r="E27" s="28"/>
      <c r="F27" s="28"/>
      <c r="G27" s="20">
        <f t="shared" si="2"/>
        <v>12000</v>
      </c>
    </row>
    <row r="28" s="1" customFormat="1" spans="1:7">
      <c r="A28" s="3"/>
      <c r="B28" s="21" t="s">
        <v>46</v>
      </c>
      <c r="C28" s="27" t="s">
        <v>47</v>
      </c>
      <c r="D28" s="28">
        <v>2000</v>
      </c>
      <c r="E28" s="28"/>
      <c r="F28" s="28"/>
      <c r="G28" s="20">
        <f t="shared" si="2"/>
        <v>2000</v>
      </c>
    </row>
    <row r="29" s="1" customFormat="1" ht="28.5" spans="1:7">
      <c r="A29" s="3"/>
      <c r="B29" s="21" t="s">
        <v>48</v>
      </c>
      <c r="C29" s="29" t="s">
        <v>49</v>
      </c>
      <c r="D29" s="30">
        <f>D30+D31</f>
        <v>82000</v>
      </c>
      <c r="E29" s="30"/>
      <c r="F29" s="30"/>
      <c r="G29" s="17">
        <f t="shared" si="2"/>
        <v>82000</v>
      </c>
    </row>
    <row r="30" s="1" customFormat="1" spans="1:7">
      <c r="A30" s="3"/>
      <c r="B30" s="21" t="s">
        <v>50</v>
      </c>
      <c r="C30" s="27" t="s">
        <v>51</v>
      </c>
      <c r="D30" s="28">
        <v>80000</v>
      </c>
      <c r="E30" s="28"/>
      <c r="F30" s="28"/>
      <c r="G30" s="20">
        <f t="shared" si="2"/>
        <v>80000</v>
      </c>
    </row>
    <row r="31" s="1" customFormat="1" spans="1:7">
      <c r="A31" s="3"/>
      <c r="B31" s="21" t="s">
        <v>52</v>
      </c>
      <c r="C31" s="27" t="s">
        <v>53</v>
      </c>
      <c r="D31" s="28">
        <v>2000</v>
      </c>
      <c r="E31" s="28"/>
      <c r="F31" s="28"/>
      <c r="G31" s="20">
        <f t="shared" si="2"/>
        <v>2000</v>
      </c>
    </row>
    <row r="32" s="1" customFormat="1" spans="1:7">
      <c r="A32" s="3"/>
      <c r="B32" s="21" t="s">
        <v>54</v>
      </c>
      <c r="C32" s="29" t="s">
        <v>55</v>
      </c>
      <c r="D32" s="30">
        <f>D33</f>
        <v>1127000</v>
      </c>
      <c r="E32" s="30"/>
      <c r="F32" s="31">
        <v>-235000</v>
      </c>
      <c r="G32" s="17">
        <f>D32+65000+4700</f>
        <v>1196700</v>
      </c>
    </row>
    <row r="33" s="1" customFormat="1" ht="28.5" spans="1:7">
      <c r="A33" s="3"/>
      <c r="B33" s="21" t="s">
        <v>56</v>
      </c>
      <c r="C33" s="27" t="s">
        <v>57</v>
      </c>
      <c r="D33" s="28">
        <v>1127000</v>
      </c>
      <c r="E33" s="34">
        <v>304700</v>
      </c>
      <c r="F33" s="33">
        <v>-235000</v>
      </c>
      <c r="G33" s="20">
        <f>D33+65000+4700</f>
        <v>1196700</v>
      </c>
    </row>
    <row r="34" s="1" customFormat="1" spans="1:7">
      <c r="A34" s="3"/>
      <c r="B34" s="35" t="s">
        <v>58</v>
      </c>
      <c r="C34" s="25">
        <v>71</v>
      </c>
      <c r="D34" s="36">
        <v>0</v>
      </c>
      <c r="E34" s="30">
        <v>8300</v>
      </c>
      <c r="F34" s="31"/>
      <c r="G34" s="17">
        <v>8300</v>
      </c>
    </row>
    <row r="35" s="1" customFormat="1" spans="1:7">
      <c r="A35" s="3"/>
      <c r="B35" s="21" t="s">
        <v>59</v>
      </c>
      <c r="C35" s="24" t="s">
        <v>60</v>
      </c>
      <c r="D35" s="34" t="s">
        <v>27</v>
      </c>
      <c r="E35" s="28">
        <v>8300</v>
      </c>
      <c r="F35" s="33"/>
      <c r="G35" s="20">
        <v>8300</v>
      </c>
    </row>
    <row r="36" s="1" customFormat="1" ht="28.5" spans="1:7">
      <c r="A36" s="3"/>
      <c r="B36" s="21" t="s">
        <v>61</v>
      </c>
      <c r="C36" s="24" t="s">
        <v>62</v>
      </c>
      <c r="D36" s="34" t="s">
        <v>27</v>
      </c>
      <c r="E36" s="28">
        <v>8300</v>
      </c>
      <c r="F36" s="33"/>
      <c r="G36" s="20">
        <v>8300</v>
      </c>
    </row>
    <row r="37" s="1" customFormat="1" ht="15.75" spans="1:7">
      <c r="A37" s="3"/>
      <c r="B37" s="37" t="s">
        <v>28</v>
      </c>
      <c r="C37" s="38"/>
      <c r="D37" s="39">
        <v>1655000</v>
      </c>
      <c r="E37" s="39">
        <v>300000</v>
      </c>
      <c r="F37" s="40">
        <v>-235000</v>
      </c>
      <c r="G37" s="41">
        <v>1720000</v>
      </c>
    </row>
    <row r="38" s="1" customFormat="1" spans="1:7">
      <c r="A38" s="3"/>
      <c r="B38" s="4"/>
      <c r="C38" s="3"/>
      <c r="D38" s="3"/>
      <c r="E38" s="3"/>
      <c r="F38" s="3"/>
      <c r="G38" s="3"/>
    </row>
    <row r="39" s="1" customFormat="1" spans="1:7">
      <c r="A39" s="3"/>
      <c r="B39" s="4"/>
      <c r="C39" s="3"/>
      <c r="D39" s="42"/>
      <c r="E39" s="42"/>
      <c r="F39" s="42"/>
      <c r="G39" s="3"/>
    </row>
    <row r="40" s="1" customFormat="1" spans="1:7">
      <c r="A40" s="3"/>
      <c r="B40" s="4"/>
      <c r="C40" s="3"/>
      <c r="D40" s="3"/>
      <c r="E40" s="3"/>
      <c r="F40" s="3"/>
      <c r="G40" s="3"/>
    </row>
    <row r="41" s="1" customFormat="1" spans="1:7">
      <c r="A41" s="3"/>
      <c r="B41" s="3" t="s">
        <v>63</v>
      </c>
      <c r="C41" s="3"/>
      <c r="D41" s="3"/>
      <c r="E41" s="3" t="s">
        <v>64</v>
      </c>
      <c r="F41" s="3"/>
      <c r="G41" s="3"/>
    </row>
    <row r="42" s="1" customFormat="1" spans="1:7">
      <c r="A42" s="3"/>
      <c r="B42" s="4" t="s">
        <v>65</v>
      </c>
      <c r="C42" s="3"/>
      <c r="D42" s="3"/>
      <c r="E42" s="3" t="s">
        <v>66</v>
      </c>
      <c r="F42" s="3"/>
      <c r="G42" s="3"/>
    </row>
    <row r="43" s="1" customFormat="1" spans="1:7">
      <c r="A43" s="3"/>
      <c r="B43" s="4" t="s">
        <v>67</v>
      </c>
      <c r="C43" s="3"/>
      <c r="D43" s="3"/>
      <c r="E43" s="3" t="s">
        <v>68</v>
      </c>
      <c r="F43" s="3"/>
      <c r="G43" s="3"/>
    </row>
    <row r="97" s="1" customFormat="1" spans="2:11">
      <c r="B97" s="2"/>
      <c r="K97" s="4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Anexa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2026-08-18T08:42:03Z</dcterms:created>
  <dcterms:modified xsi:type="dcterms:W3CDTF">2026-08-18T08:42:17Z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77968D44174F4893BD48C4B6AB4723A8_13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