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"/>
    </mc:Choice>
  </mc:AlternateContent>
  <bookViews>
    <workbookView xWindow="0" yWindow="0" windowWidth="11625" windowHeight="9795"/>
  </bookViews>
  <sheets>
    <sheet name="A7.." sheetId="3" r:id="rId1"/>
    <sheet name="DO1" sheetId="13" r:id="rId2"/>
    <sheet name="DO2" sheetId="14" r:id="rId3"/>
    <sheet name="DO3" sheetId="15" r:id="rId4"/>
    <sheet name="DO4" sheetId="17" r:id="rId5"/>
    <sheet name="GRAFIC" sheetId="16" r:id="rId6"/>
    <sheet name="B3 EL" sheetId="10" state="hidden" r:id="rId7"/>
    <sheet name="B3 NEEL" sheetId="12" state="hidden" r:id="rId8"/>
    <sheet name="P6" sheetId="4" state="hidden" r:id="rId9"/>
    <sheet name="A7" sheetId="5" state="hidden" r:id="rId10"/>
    <sheet name="A15" sheetId="6" state="hidden" r:id="rId11"/>
    <sheet name="B15" sheetId="7" state="hidden" r:id="rId12"/>
    <sheet name="B13" sheetId="8" state="hidden" r:id="rId13"/>
    <sheet name="19" sheetId="9" state="hidden" r:id="rId14"/>
  </sheets>
  <externalReferences>
    <externalReference r:id="rId15"/>
  </externalReferences>
  <definedNames>
    <definedName name="_xlnm._FilterDatabase" localSheetId="13" hidden="1">'19'!$A$13:$E$88</definedName>
    <definedName name="_xlnm._FilterDatabase" localSheetId="10" hidden="1">'A15'!$A$13:$E$88</definedName>
    <definedName name="_xlnm._FilterDatabase" localSheetId="9" hidden="1">'A7'!$A$13:$E$88</definedName>
    <definedName name="_xlnm._FilterDatabase" localSheetId="0" hidden="1">'A7..'!$A$13:$E$88</definedName>
    <definedName name="_xlnm._FilterDatabase" localSheetId="12" hidden="1">'B13'!$A$13:$E$88</definedName>
    <definedName name="_xlnm._FilterDatabase" localSheetId="11" hidden="1">'B15'!$A$13:$E$88</definedName>
    <definedName name="_xlnm._FilterDatabase" localSheetId="6" hidden="1">'B3 EL'!$A$13:$E$88</definedName>
    <definedName name="_xlnm._FilterDatabase" localSheetId="7" hidden="1">'B3 NEEL'!$A$13:$E$88</definedName>
    <definedName name="_xlnm._FilterDatabase" localSheetId="8" hidden="1">'P6'!$A$13:$E$88</definedName>
    <definedName name="_xlnm.Print_Area" localSheetId="13">'19'!$A$1:$E$101</definedName>
    <definedName name="_xlnm.Print_Area" localSheetId="10">'A15'!$A$1:$E$101</definedName>
    <definedName name="_xlnm.Print_Area" localSheetId="9">'A7'!$A$1:$E$101</definedName>
    <definedName name="_xlnm.Print_Area" localSheetId="0">'A7..'!$A$1:$E$101</definedName>
    <definedName name="_xlnm.Print_Area" localSheetId="12">'B13'!$A$1:$E$101</definedName>
    <definedName name="_xlnm.Print_Area" localSheetId="11">'B15'!$A$1:$E$101</definedName>
    <definedName name="_xlnm.Print_Area" localSheetId="6">'B3 EL'!$A$1:$E$101</definedName>
    <definedName name="_xlnm.Print_Area" localSheetId="7">'B3 NEEL'!$A$1:$E$101</definedName>
    <definedName name="_xlnm.Print_Area" localSheetId="8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3" l="1"/>
  <c r="D56" i="3"/>
  <c r="E56" i="3"/>
  <c r="E49" i="3"/>
  <c r="E50" i="3"/>
  <c r="E51" i="3"/>
  <c r="E52" i="3"/>
  <c r="E53" i="3"/>
  <c r="E48" i="3"/>
  <c r="D48" i="3"/>
  <c r="D40" i="3"/>
  <c r="E40" i="3"/>
  <c r="E39" i="3"/>
  <c r="E37" i="3" s="1"/>
  <c r="D37" i="3"/>
  <c r="D46" i="3" s="1"/>
  <c r="E33" i="3"/>
  <c r="E29" i="3" s="1"/>
  <c r="E34" i="3"/>
  <c r="E35" i="3"/>
  <c r="E36" i="3"/>
  <c r="D29" i="3"/>
  <c r="F29" i="3"/>
  <c r="G29" i="3"/>
  <c r="H29" i="3"/>
  <c r="I29" i="3"/>
  <c r="J29" i="3"/>
  <c r="K29" i="3"/>
  <c r="L29" i="3"/>
  <c r="M29" i="3"/>
  <c r="N29" i="3"/>
  <c r="O29" i="3"/>
  <c r="P29" i="3"/>
  <c r="Q29" i="3"/>
  <c r="S29" i="3"/>
  <c r="T29" i="3"/>
  <c r="U29" i="3"/>
  <c r="E28" i="3"/>
  <c r="D79" i="3"/>
  <c r="D77" i="3"/>
  <c r="E77" i="3"/>
  <c r="D69" i="3"/>
  <c r="E69" i="3"/>
  <c r="D61" i="3"/>
  <c r="D58" i="3"/>
  <c r="D53" i="3"/>
  <c r="C53" i="3"/>
  <c r="D52" i="3"/>
  <c r="C52" i="3"/>
  <c r="D51" i="3"/>
  <c r="C51" i="3"/>
  <c r="C48" i="3"/>
  <c r="D41" i="3"/>
  <c r="E41" i="3"/>
  <c r="F26" i="17"/>
  <c r="G26" i="17"/>
  <c r="F25" i="17"/>
  <c r="G25" i="17"/>
  <c r="F20" i="17"/>
  <c r="G20" i="17"/>
  <c r="F18" i="17"/>
  <c r="G18" i="17"/>
  <c r="F10" i="17"/>
  <c r="F26" i="15"/>
  <c r="G26" i="15"/>
  <c r="F25" i="15"/>
  <c r="G25" i="15"/>
  <c r="F26" i="14"/>
  <c r="G26" i="14"/>
  <c r="F25" i="14"/>
  <c r="G25" i="14"/>
  <c r="F20" i="14"/>
  <c r="F18" i="14"/>
  <c r="G18" i="14"/>
  <c r="F14" i="14"/>
  <c r="F10" i="14" s="1"/>
  <c r="F26" i="13"/>
  <c r="G26" i="13"/>
  <c r="F18" i="13"/>
  <c r="G18" i="13"/>
  <c r="F10" i="13"/>
  <c r="A76" i="17"/>
  <c r="E75" i="17"/>
  <c r="E73" i="17" s="1"/>
  <c r="E74" i="17" s="1"/>
  <c r="F74" i="17" s="1"/>
  <c r="G74" i="17" s="1"/>
  <c r="G76" i="17" s="1"/>
  <c r="A70" i="17"/>
  <c r="E69" i="17"/>
  <c r="G69" i="17" s="1"/>
  <c r="G68" i="17"/>
  <c r="G70" i="17" s="1"/>
  <c r="A65" i="17"/>
  <c r="F64" i="17"/>
  <c r="G64" i="17" s="1"/>
  <c r="G65" i="17" s="1"/>
  <c r="A61" i="17"/>
  <c r="E59" i="17"/>
  <c r="E60" i="17" s="1"/>
  <c r="G60" i="17" s="1"/>
  <c r="G58" i="17"/>
  <c r="G54" i="17"/>
  <c r="G53" i="17"/>
  <c r="G52" i="17"/>
  <c r="G51" i="17"/>
  <c r="G50" i="17"/>
  <c r="G49" i="17"/>
  <c r="G55" i="17" s="1"/>
  <c r="F49" i="17"/>
  <c r="B41" i="17"/>
  <c r="E25" i="17"/>
  <c r="F24" i="17"/>
  <c r="G24" i="17" s="1"/>
  <c r="F23" i="17"/>
  <c r="G23" i="17" s="1"/>
  <c r="F22" i="17"/>
  <c r="G22" i="17" s="1"/>
  <c r="G21" i="17"/>
  <c r="E20" i="17"/>
  <c r="G19" i="17"/>
  <c r="F17" i="17"/>
  <c r="G17" i="17" s="1"/>
  <c r="F16" i="17"/>
  <c r="G16" i="17" s="1"/>
  <c r="F15" i="17"/>
  <c r="G15" i="17" s="1"/>
  <c r="E14" i="17"/>
  <c r="F14" i="17" s="1"/>
  <c r="G14" i="17" s="1"/>
  <c r="F13" i="17"/>
  <c r="G13" i="17" s="1"/>
  <c r="G12" i="17"/>
  <c r="G10" i="17" s="1"/>
  <c r="G11" i="17"/>
  <c r="F11" i="17"/>
  <c r="A2" i="13"/>
  <c r="A76" i="15"/>
  <c r="E75" i="15"/>
  <c r="A70" i="15"/>
  <c r="E69" i="15"/>
  <c r="G69" i="15" s="1"/>
  <c r="G68" i="15"/>
  <c r="A65" i="15"/>
  <c r="F64" i="15"/>
  <c r="G64" i="15" s="1"/>
  <c r="G65" i="15" s="1"/>
  <c r="A61" i="15"/>
  <c r="E59" i="15"/>
  <c r="E60" i="15" s="1"/>
  <c r="G60" i="15" s="1"/>
  <c r="G58" i="15"/>
  <c r="G54" i="15"/>
  <c r="G53" i="15"/>
  <c r="G52" i="15"/>
  <c r="G51" i="15"/>
  <c r="G50" i="15"/>
  <c r="G49" i="15"/>
  <c r="G55" i="15" s="1"/>
  <c r="F49" i="15"/>
  <c r="B41" i="15"/>
  <c r="E25" i="15"/>
  <c r="F24" i="15"/>
  <c r="G24" i="15" s="1"/>
  <c r="F23" i="15"/>
  <c r="G23" i="15" s="1"/>
  <c r="G22" i="15"/>
  <c r="F21" i="15"/>
  <c r="G21" i="15" s="1"/>
  <c r="E20" i="15"/>
  <c r="F20" i="15" s="1"/>
  <c r="F19" i="15"/>
  <c r="G19" i="15" s="1"/>
  <c r="G20" i="15" s="1"/>
  <c r="F17" i="15"/>
  <c r="G17" i="15" s="1"/>
  <c r="F16" i="15"/>
  <c r="G16" i="15" s="1"/>
  <c r="F15" i="15"/>
  <c r="G15" i="15" s="1"/>
  <c r="F14" i="15"/>
  <c r="G14" i="15" s="1"/>
  <c r="E14" i="15"/>
  <c r="E10" i="15" s="1"/>
  <c r="E18" i="15" s="1"/>
  <c r="E26" i="15" s="1"/>
  <c r="AB52" i="3" s="1"/>
  <c r="F13" i="15"/>
  <c r="G13" i="15" s="1"/>
  <c r="G12" i="15"/>
  <c r="F12" i="15"/>
  <c r="F11" i="15"/>
  <c r="F10" i="15" s="1"/>
  <c r="A76" i="14"/>
  <c r="E75" i="14"/>
  <c r="F75" i="14" s="1"/>
  <c r="G75" i="14" s="1"/>
  <c r="E73" i="14"/>
  <c r="E74" i="14" s="1"/>
  <c r="F74" i="14" s="1"/>
  <c r="G74" i="14" s="1"/>
  <c r="G76" i="14" s="1"/>
  <c r="A70" i="14"/>
  <c r="E69" i="14"/>
  <c r="G69" i="14" s="1"/>
  <c r="G70" i="14" s="1"/>
  <c r="G68" i="14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F49" i="14"/>
  <c r="G49" i="14" s="1"/>
  <c r="G55" i="14" s="1"/>
  <c r="B41" i="14"/>
  <c r="E25" i="14"/>
  <c r="F24" i="14"/>
  <c r="G24" i="14" s="1"/>
  <c r="G23" i="14"/>
  <c r="F23" i="14"/>
  <c r="F22" i="14"/>
  <c r="G22" i="14" s="1"/>
  <c r="G21" i="14"/>
  <c r="E20" i="14"/>
  <c r="G19" i="14"/>
  <c r="G20" i="14" s="1"/>
  <c r="G17" i="14"/>
  <c r="G14" i="14" s="1"/>
  <c r="G10" i="14" s="1"/>
  <c r="F16" i="14"/>
  <c r="G16" i="14" s="1"/>
  <c r="F15" i="14"/>
  <c r="G15" i="14" s="1"/>
  <c r="E14" i="14"/>
  <c r="F13" i="14"/>
  <c r="G13" i="14" s="1"/>
  <c r="F12" i="14"/>
  <c r="G12" i="14" s="1"/>
  <c r="F11" i="14"/>
  <c r="G11" i="14" s="1"/>
  <c r="A76" i="13"/>
  <c r="E75" i="13"/>
  <c r="F75" i="13" s="1"/>
  <c r="G75" i="13" s="1"/>
  <c r="E73" i="13"/>
  <c r="E74" i="13" s="1"/>
  <c r="F74" i="13" s="1"/>
  <c r="G74" i="13" s="1"/>
  <c r="G76" i="13" s="1"/>
  <c r="A70" i="13"/>
  <c r="G69" i="13"/>
  <c r="G70" i="13" s="1"/>
  <c r="E69" i="13"/>
  <c r="G68" i="13"/>
  <c r="A65" i="13"/>
  <c r="F64" i="13"/>
  <c r="G64" i="13" s="1"/>
  <c r="G65" i="13" s="1"/>
  <c r="A61" i="13"/>
  <c r="E59" i="13"/>
  <c r="G59" i="13" s="1"/>
  <c r="G58" i="13"/>
  <c r="G54" i="13"/>
  <c r="G53" i="13"/>
  <c r="G52" i="13"/>
  <c r="G51" i="13"/>
  <c r="G50" i="13"/>
  <c r="F49" i="13"/>
  <c r="G49" i="13" s="1"/>
  <c r="B41" i="13"/>
  <c r="E25" i="13"/>
  <c r="F25" i="13" s="1"/>
  <c r="G24" i="13"/>
  <c r="F24" i="13"/>
  <c r="F23" i="13"/>
  <c r="G23" i="13" s="1"/>
  <c r="F22" i="13"/>
  <c r="G22" i="13" s="1"/>
  <c r="F21" i="13"/>
  <c r="G21" i="13" s="1"/>
  <c r="G25" i="13" s="1"/>
  <c r="E20" i="13"/>
  <c r="F20" i="13" s="1"/>
  <c r="F19" i="13"/>
  <c r="G19" i="13" s="1"/>
  <c r="G20" i="13" s="1"/>
  <c r="F17" i="13"/>
  <c r="G17" i="13" s="1"/>
  <c r="G16" i="13"/>
  <c r="F16" i="13"/>
  <c r="F15" i="13"/>
  <c r="G15" i="13" s="1"/>
  <c r="E14" i="13"/>
  <c r="E10" i="13" s="1"/>
  <c r="E18" i="13" s="1"/>
  <c r="F13" i="13"/>
  <c r="G13" i="13" s="1"/>
  <c r="G12" i="13"/>
  <c r="G10" i="13" s="1"/>
  <c r="F11" i="13"/>
  <c r="G11" i="13" s="1"/>
  <c r="D49" i="3"/>
  <c r="P49" i="3"/>
  <c r="Q49" i="3"/>
  <c r="D50" i="3"/>
  <c r="P50" i="3"/>
  <c r="Q50" i="3"/>
  <c r="Q76" i="12"/>
  <c r="P76" i="12"/>
  <c r="D76" i="12"/>
  <c r="E76" i="12" s="1"/>
  <c r="R74" i="12"/>
  <c r="Q74" i="12"/>
  <c r="P74" i="12"/>
  <c r="C73" i="12"/>
  <c r="Q73" i="12" s="1"/>
  <c r="Q72" i="12"/>
  <c r="P72" i="12"/>
  <c r="D72" i="12"/>
  <c r="E72" i="12" s="1"/>
  <c r="Q71" i="12"/>
  <c r="P71" i="12"/>
  <c r="D71" i="12"/>
  <c r="E71" i="12" s="1"/>
  <c r="Q70" i="12"/>
  <c r="P70" i="12"/>
  <c r="R70" i="12" s="1"/>
  <c r="Q68" i="12"/>
  <c r="P68" i="12"/>
  <c r="D68" i="12"/>
  <c r="E68" i="12" s="1"/>
  <c r="Q66" i="12"/>
  <c r="P66" i="12"/>
  <c r="E66" i="12"/>
  <c r="Q65" i="12"/>
  <c r="P65" i="12"/>
  <c r="E65" i="12"/>
  <c r="R65" i="12" s="1"/>
  <c r="C64" i="12"/>
  <c r="P64" i="12" s="1"/>
  <c r="Q62" i="12"/>
  <c r="P62" i="12"/>
  <c r="R62" i="12" s="1"/>
  <c r="E62" i="12"/>
  <c r="D61" i="12"/>
  <c r="Q60" i="12"/>
  <c r="P60" i="12"/>
  <c r="D60" i="12"/>
  <c r="E60" i="12" s="1"/>
  <c r="Q59" i="12"/>
  <c r="S59" i="12" s="1"/>
  <c r="P59" i="12"/>
  <c r="D59" i="12"/>
  <c r="E59" i="12" s="1"/>
  <c r="C58" i="12"/>
  <c r="D58" i="12" s="1"/>
  <c r="Q57" i="12"/>
  <c r="P57" i="12"/>
  <c r="R57" i="12" s="1"/>
  <c r="Q55" i="12"/>
  <c r="P55" i="12"/>
  <c r="R55" i="12" s="1"/>
  <c r="D55" i="12"/>
  <c r="E55" i="12" s="1"/>
  <c r="Q54" i="12"/>
  <c r="P54" i="12"/>
  <c r="D54" i="12"/>
  <c r="E54" i="12" s="1"/>
  <c r="R54" i="12" s="1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Q50" i="12"/>
  <c r="P50" i="12"/>
  <c r="D50" i="12"/>
  <c r="E50" i="12" s="1"/>
  <c r="R50" i="12" s="1"/>
  <c r="Q49" i="12"/>
  <c r="P49" i="12"/>
  <c r="D49" i="12"/>
  <c r="D48" i="12" s="1"/>
  <c r="C48" i="12"/>
  <c r="C56" i="12" s="1"/>
  <c r="R47" i="12"/>
  <c r="Q47" i="12"/>
  <c r="P47" i="12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R42" i="12" s="1"/>
  <c r="Q41" i="12"/>
  <c r="C41" i="12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R35" i="12" s="1"/>
  <c r="Q34" i="12"/>
  <c r="P34" i="12"/>
  <c r="D34" i="12"/>
  <c r="E34" i="12" s="1"/>
  <c r="Q33" i="12"/>
  <c r="P33" i="12"/>
  <c r="D33" i="12"/>
  <c r="E33" i="12" s="1"/>
  <c r="R33" i="12" s="1"/>
  <c r="Q32" i="12"/>
  <c r="P32" i="12"/>
  <c r="D32" i="12"/>
  <c r="E32" i="12" s="1"/>
  <c r="Q31" i="12"/>
  <c r="P31" i="12"/>
  <c r="D31" i="12"/>
  <c r="E31" i="12" s="1"/>
  <c r="Q30" i="12"/>
  <c r="P30" i="12"/>
  <c r="D30" i="12"/>
  <c r="E30" i="12" s="1"/>
  <c r="C29" i="12"/>
  <c r="P29" i="12" s="1"/>
  <c r="Q28" i="12"/>
  <c r="P28" i="12"/>
  <c r="D28" i="12"/>
  <c r="E28" i="12" s="1"/>
  <c r="Q27" i="12"/>
  <c r="P27" i="12"/>
  <c r="D27" i="12"/>
  <c r="E27" i="12" s="1"/>
  <c r="Q26" i="12"/>
  <c r="P26" i="12"/>
  <c r="E26" i="12"/>
  <c r="R26" i="12" s="1"/>
  <c r="D26" i="12"/>
  <c r="Q25" i="12"/>
  <c r="P25" i="12"/>
  <c r="D25" i="12"/>
  <c r="E25" i="12" s="1"/>
  <c r="R25" i="12" s="1"/>
  <c r="Q24" i="12"/>
  <c r="P24" i="12"/>
  <c r="E24" i="12"/>
  <c r="R24" i="12" s="1"/>
  <c r="D24" i="12"/>
  <c r="Q23" i="12"/>
  <c r="P23" i="12"/>
  <c r="D23" i="12"/>
  <c r="E23" i="12" s="1"/>
  <c r="P22" i="12"/>
  <c r="D22" i="12"/>
  <c r="C22" i="12"/>
  <c r="Q22" i="12" s="1"/>
  <c r="R21" i="12"/>
  <c r="Q21" i="12"/>
  <c r="P21" i="12"/>
  <c r="C20" i="12"/>
  <c r="Q19" i="12"/>
  <c r="S19" i="12" s="1"/>
  <c r="P19" i="12"/>
  <c r="R19" i="12" s="1"/>
  <c r="D19" i="12"/>
  <c r="E19" i="12" s="1"/>
  <c r="R18" i="12"/>
  <c r="C17" i="12"/>
  <c r="P17" i="12" s="1"/>
  <c r="Q16" i="12"/>
  <c r="P16" i="12"/>
  <c r="D16" i="12"/>
  <c r="S16" i="12" s="1"/>
  <c r="Q15" i="12"/>
  <c r="S15" i="12" s="1"/>
  <c r="P15" i="12"/>
  <c r="D15" i="12"/>
  <c r="Q14" i="12"/>
  <c r="P14" i="12"/>
  <c r="E14" i="12"/>
  <c r="D14" i="12"/>
  <c r="U13" i="12"/>
  <c r="T13" i="12"/>
  <c r="Q13" i="12"/>
  <c r="P13" i="12"/>
  <c r="D13" i="12"/>
  <c r="E13" i="12" s="1"/>
  <c r="R13" i="12" s="1"/>
  <c r="Q76" i="10"/>
  <c r="P76" i="10"/>
  <c r="D76" i="10"/>
  <c r="E76" i="10" s="1"/>
  <c r="Q74" i="10"/>
  <c r="P74" i="10"/>
  <c r="R74" i="10" s="1"/>
  <c r="C73" i="10"/>
  <c r="Q73" i="10" s="1"/>
  <c r="Q72" i="10"/>
  <c r="P72" i="10"/>
  <c r="D72" i="10"/>
  <c r="E72" i="10" s="1"/>
  <c r="Q71" i="10"/>
  <c r="P71" i="10"/>
  <c r="D71" i="10"/>
  <c r="E71" i="10" s="1"/>
  <c r="Q70" i="10"/>
  <c r="P70" i="10"/>
  <c r="R70" i="10" s="1"/>
  <c r="Q68" i="10"/>
  <c r="P68" i="10"/>
  <c r="R68" i="10" s="1"/>
  <c r="D68" i="10"/>
  <c r="E68" i="10" s="1"/>
  <c r="Q66" i="10"/>
  <c r="P66" i="10"/>
  <c r="R66" i="10" s="1"/>
  <c r="E66" i="10"/>
  <c r="Q65" i="10"/>
  <c r="P65" i="10"/>
  <c r="E65" i="10"/>
  <c r="R65" i="10" s="1"/>
  <c r="C64" i="10"/>
  <c r="P64" i="10" s="1"/>
  <c r="Q62" i="10"/>
  <c r="P62" i="10"/>
  <c r="R62" i="10" s="1"/>
  <c r="E62" i="10"/>
  <c r="D61" i="10"/>
  <c r="Q60" i="10"/>
  <c r="P60" i="10"/>
  <c r="D60" i="10"/>
  <c r="E60" i="10" s="1"/>
  <c r="Q59" i="10"/>
  <c r="S59" i="10" s="1"/>
  <c r="P59" i="10"/>
  <c r="D59" i="10"/>
  <c r="E59" i="10" s="1"/>
  <c r="C58" i="10"/>
  <c r="Q58" i="10" s="1"/>
  <c r="Q57" i="10"/>
  <c r="P57" i="10"/>
  <c r="R57" i="10" s="1"/>
  <c r="Q55" i="10"/>
  <c r="P55" i="10"/>
  <c r="R55" i="10" s="1"/>
  <c r="D55" i="10"/>
  <c r="E55" i="10" s="1"/>
  <c r="Q54" i="10"/>
  <c r="P54" i="10"/>
  <c r="D54" i="10"/>
  <c r="E54" i="10" s="1"/>
  <c r="R54" i="10" s="1"/>
  <c r="Q53" i="10"/>
  <c r="P53" i="10"/>
  <c r="D53" i="10"/>
  <c r="E53" i="10" s="1"/>
  <c r="R53" i="10" s="1"/>
  <c r="Q52" i="10"/>
  <c r="P52" i="10"/>
  <c r="D52" i="10"/>
  <c r="E52" i="10" s="1"/>
  <c r="Q51" i="10"/>
  <c r="P51" i="10"/>
  <c r="D51" i="10"/>
  <c r="E51" i="10" s="1"/>
  <c r="R51" i="10" s="1"/>
  <c r="Q50" i="10"/>
  <c r="P50" i="10"/>
  <c r="D50" i="10"/>
  <c r="E50" i="10" s="1"/>
  <c r="Q49" i="10"/>
  <c r="P49" i="10"/>
  <c r="D49" i="10"/>
  <c r="D48" i="10" s="1"/>
  <c r="C48" i="10"/>
  <c r="C56" i="10" s="1"/>
  <c r="Q47" i="10"/>
  <c r="P47" i="10"/>
  <c r="R47" i="10" s="1"/>
  <c r="Q45" i="10"/>
  <c r="P45" i="10"/>
  <c r="R45" i="10" s="1"/>
  <c r="D45" i="10"/>
  <c r="E45" i="10" s="1"/>
  <c r="Q44" i="10"/>
  <c r="P44" i="10"/>
  <c r="D44" i="10"/>
  <c r="E44" i="10" s="1"/>
  <c r="Q43" i="10"/>
  <c r="P43" i="10"/>
  <c r="D43" i="10"/>
  <c r="E43" i="10" s="1"/>
  <c r="Q42" i="10"/>
  <c r="P42" i="10"/>
  <c r="D42" i="10"/>
  <c r="E42" i="10" s="1"/>
  <c r="R42" i="10" s="1"/>
  <c r="C41" i="10"/>
  <c r="Q41" i="10" s="1"/>
  <c r="C40" i="10"/>
  <c r="D40" i="10" s="1"/>
  <c r="Q39" i="10"/>
  <c r="P39" i="10"/>
  <c r="D39" i="10"/>
  <c r="E39" i="10" s="1"/>
  <c r="Q38" i="10"/>
  <c r="P38" i="10"/>
  <c r="D38" i="10"/>
  <c r="E38" i="10" s="1"/>
  <c r="C37" i="10"/>
  <c r="Q37" i="10" s="1"/>
  <c r="Q36" i="10"/>
  <c r="P36" i="10"/>
  <c r="D36" i="10"/>
  <c r="E36" i="10" s="1"/>
  <c r="Q35" i="10"/>
  <c r="P35" i="10"/>
  <c r="D35" i="10"/>
  <c r="E35" i="10" s="1"/>
  <c r="R35" i="10" s="1"/>
  <c r="Q34" i="10"/>
  <c r="P34" i="10"/>
  <c r="E34" i="10"/>
  <c r="D34" i="10"/>
  <c r="Q33" i="10"/>
  <c r="P33" i="10"/>
  <c r="D33" i="10"/>
  <c r="E33" i="10" s="1"/>
  <c r="R33" i="10" s="1"/>
  <c r="Q32" i="10"/>
  <c r="P32" i="10"/>
  <c r="D32" i="10"/>
  <c r="E32" i="10" s="1"/>
  <c r="Q31" i="10"/>
  <c r="P31" i="10"/>
  <c r="D31" i="10"/>
  <c r="E31" i="10" s="1"/>
  <c r="Q30" i="10"/>
  <c r="P30" i="10"/>
  <c r="D30" i="10"/>
  <c r="E30" i="10" s="1"/>
  <c r="Q29" i="10"/>
  <c r="C29" i="10"/>
  <c r="P29" i="10" s="1"/>
  <c r="C28" i="10"/>
  <c r="Q28" i="10" s="1"/>
  <c r="Q27" i="10"/>
  <c r="P27" i="10"/>
  <c r="D27" i="10"/>
  <c r="E27" i="10" s="1"/>
  <c r="Q26" i="10"/>
  <c r="P26" i="10"/>
  <c r="E26" i="10"/>
  <c r="R26" i="10" s="1"/>
  <c r="D26" i="10"/>
  <c r="Q25" i="10"/>
  <c r="P25" i="10"/>
  <c r="D25" i="10"/>
  <c r="E25" i="10" s="1"/>
  <c r="Q24" i="10"/>
  <c r="P24" i="10"/>
  <c r="D24" i="10"/>
  <c r="E24" i="10" s="1"/>
  <c r="R24" i="10" s="1"/>
  <c r="Q23" i="10"/>
  <c r="P23" i="10"/>
  <c r="D23" i="10"/>
  <c r="E23" i="10" s="1"/>
  <c r="Q22" i="10"/>
  <c r="P22" i="10"/>
  <c r="D22" i="10"/>
  <c r="C22" i="10"/>
  <c r="R21" i="10"/>
  <c r="Q21" i="10"/>
  <c r="P21" i="10"/>
  <c r="C20" i="10"/>
  <c r="Q19" i="10"/>
  <c r="S19" i="10" s="1"/>
  <c r="P19" i="10"/>
  <c r="D19" i="10"/>
  <c r="E19" i="10" s="1"/>
  <c r="R18" i="10"/>
  <c r="C17" i="10"/>
  <c r="P17" i="10" s="1"/>
  <c r="S16" i="10"/>
  <c r="Q16" i="10"/>
  <c r="P16" i="10"/>
  <c r="R16" i="10" s="1"/>
  <c r="D16" i="10"/>
  <c r="E16" i="10" s="1"/>
  <c r="Q15" i="10"/>
  <c r="S15" i="10" s="1"/>
  <c r="P15" i="10"/>
  <c r="D15" i="10"/>
  <c r="E15" i="10" s="1"/>
  <c r="R15" i="10" s="1"/>
  <c r="Q14" i="10"/>
  <c r="P14" i="10"/>
  <c r="D14" i="10"/>
  <c r="E14" i="10" s="1"/>
  <c r="U13" i="10"/>
  <c r="T13" i="10"/>
  <c r="Q13" i="10"/>
  <c r="P13" i="10"/>
  <c r="D13" i="10"/>
  <c r="X39" i="3"/>
  <c r="D49" i="6"/>
  <c r="C28" i="9"/>
  <c r="P28" i="9" s="1"/>
  <c r="C79" i="9"/>
  <c r="C85" i="9" s="1"/>
  <c r="Q76" i="9"/>
  <c r="P76" i="9"/>
  <c r="D76" i="9"/>
  <c r="E76" i="9" s="1"/>
  <c r="R76" i="9" s="1"/>
  <c r="Q74" i="9"/>
  <c r="P74" i="9"/>
  <c r="R74" i="9" s="1"/>
  <c r="C73" i="9"/>
  <c r="Q73" i="9" s="1"/>
  <c r="Q72" i="9"/>
  <c r="P72" i="9"/>
  <c r="D72" i="9"/>
  <c r="E72" i="9" s="1"/>
  <c r="Q71" i="9"/>
  <c r="P71" i="9"/>
  <c r="D71" i="9"/>
  <c r="D73" i="9" s="1"/>
  <c r="Q70" i="9"/>
  <c r="P70" i="9"/>
  <c r="R70" i="9" s="1"/>
  <c r="Q68" i="9"/>
  <c r="P68" i="9"/>
  <c r="D68" i="9"/>
  <c r="E68" i="9" s="1"/>
  <c r="R68" i="9" s="1"/>
  <c r="Q66" i="9"/>
  <c r="P66" i="9"/>
  <c r="E66" i="9"/>
  <c r="R66" i="9" s="1"/>
  <c r="Q65" i="9"/>
  <c r="P65" i="9"/>
  <c r="R65" i="9" s="1"/>
  <c r="E65" i="9"/>
  <c r="C64" i="9"/>
  <c r="P64" i="9" s="1"/>
  <c r="Q62" i="9"/>
  <c r="P62" i="9"/>
  <c r="E62" i="9"/>
  <c r="D61" i="9"/>
  <c r="Q60" i="9"/>
  <c r="P60" i="9"/>
  <c r="D60" i="9"/>
  <c r="E60" i="9" s="1"/>
  <c r="Q59" i="9"/>
  <c r="P59" i="9"/>
  <c r="D59" i="9"/>
  <c r="E59" i="9" s="1"/>
  <c r="R59" i="9" s="1"/>
  <c r="C58" i="9"/>
  <c r="D58" i="9" s="1"/>
  <c r="Q57" i="9"/>
  <c r="P57" i="9"/>
  <c r="R57" i="9" s="1"/>
  <c r="C56" i="9"/>
  <c r="C67" i="9" s="1"/>
  <c r="Q55" i="9"/>
  <c r="P55" i="9"/>
  <c r="E55" i="9"/>
  <c r="R55" i="9" s="1"/>
  <c r="D55" i="9"/>
  <c r="Q54" i="9"/>
  <c r="P54" i="9"/>
  <c r="D54" i="9"/>
  <c r="E54" i="9" s="1"/>
  <c r="R54" i="9" s="1"/>
  <c r="Q53" i="9"/>
  <c r="P53" i="9"/>
  <c r="R53" i="9" s="1"/>
  <c r="D53" i="9"/>
  <c r="E53" i="9" s="1"/>
  <c r="Q52" i="9"/>
  <c r="P52" i="9"/>
  <c r="D52" i="9"/>
  <c r="E52" i="9" s="1"/>
  <c r="R52" i="9" s="1"/>
  <c r="R51" i="9"/>
  <c r="Q51" i="9"/>
  <c r="S51" i="9" s="1"/>
  <c r="P51" i="9"/>
  <c r="D51" i="9"/>
  <c r="E51" i="9" s="1"/>
  <c r="Q50" i="9"/>
  <c r="P50" i="9"/>
  <c r="D50" i="9"/>
  <c r="E50" i="9" s="1"/>
  <c r="Q49" i="9"/>
  <c r="P49" i="9"/>
  <c r="D49" i="9"/>
  <c r="P48" i="9"/>
  <c r="C48" i="9"/>
  <c r="Q48" i="9" s="1"/>
  <c r="Q47" i="9"/>
  <c r="P47" i="9"/>
  <c r="R47" i="9" s="1"/>
  <c r="Q45" i="9"/>
  <c r="P45" i="9"/>
  <c r="E45" i="9"/>
  <c r="D45" i="9"/>
  <c r="Q44" i="9"/>
  <c r="P44" i="9"/>
  <c r="D44" i="9"/>
  <c r="E44" i="9" s="1"/>
  <c r="Q43" i="9"/>
  <c r="P43" i="9"/>
  <c r="D43" i="9"/>
  <c r="E43" i="9" s="1"/>
  <c r="Q42" i="9"/>
  <c r="P42" i="9"/>
  <c r="D42" i="9"/>
  <c r="E42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D36" i="9"/>
  <c r="E36" i="9" s="1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R32" i="9" s="1"/>
  <c r="Q31" i="9"/>
  <c r="P31" i="9"/>
  <c r="D31" i="9"/>
  <c r="E31" i="9" s="1"/>
  <c r="Q30" i="9"/>
  <c r="P30" i="9"/>
  <c r="E30" i="9"/>
  <c r="D30" i="9"/>
  <c r="C29" i="9"/>
  <c r="P29" i="9" s="1"/>
  <c r="Q27" i="9"/>
  <c r="P27" i="9"/>
  <c r="D27" i="9"/>
  <c r="E27" i="9" s="1"/>
  <c r="Q26" i="9"/>
  <c r="P26" i="9"/>
  <c r="E26" i="9"/>
  <c r="R26" i="9" s="1"/>
  <c r="D26" i="9"/>
  <c r="Q25" i="9"/>
  <c r="P25" i="9"/>
  <c r="D25" i="9"/>
  <c r="E25" i="9" s="1"/>
  <c r="Q24" i="9"/>
  <c r="P24" i="9"/>
  <c r="E24" i="9"/>
  <c r="D24" i="9"/>
  <c r="Q23" i="9"/>
  <c r="P23" i="9"/>
  <c r="D23" i="9"/>
  <c r="E23" i="9" s="1"/>
  <c r="Q22" i="9"/>
  <c r="D22" i="9"/>
  <c r="C22" i="9"/>
  <c r="P22" i="9" s="1"/>
  <c r="Q21" i="9"/>
  <c r="P21" i="9"/>
  <c r="R21" i="9" s="1"/>
  <c r="Q20" i="9"/>
  <c r="P20" i="9"/>
  <c r="C20" i="9"/>
  <c r="Q19" i="9"/>
  <c r="P19" i="9"/>
  <c r="D19" i="9"/>
  <c r="D20" i="9" s="1"/>
  <c r="R18" i="9"/>
  <c r="Q17" i="9"/>
  <c r="C17" i="9"/>
  <c r="P17" i="9" s="1"/>
  <c r="Q16" i="9"/>
  <c r="P16" i="9"/>
  <c r="D16" i="9"/>
  <c r="S16" i="9" s="1"/>
  <c r="Q15" i="9"/>
  <c r="P15" i="9"/>
  <c r="D15" i="9"/>
  <c r="D17" i="9" s="1"/>
  <c r="R14" i="9"/>
  <c r="Q14" i="9"/>
  <c r="S14" i="9" s="1"/>
  <c r="P14" i="9"/>
  <c r="E14" i="9"/>
  <c r="D14" i="9"/>
  <c r="U13" i="9"/>
  <c r="T13" i="9"/>
  <c r="R13" i="9"/>
  <c r="Q13" i="9"/>
  <c r="S13" i="9" s="1"/>
  <c r="P13" i="9"/>
  <c r="D13" i="9"/>
  <c r="E13" i="9" s="1"/>
  <c r="C28" i="8"/>
  <c r="Q28" i="8" s="1"/>
  <c r="Q76" i="8"/>
  <c r="P76" i="8"/>
  <c r="D76" i="8"/>
  <c r="E76" i="8" s="1"/>
  <c r="R76" i="8" s="1"/>
  <c r="R74" i="8"/>
  <c r="Q74" i="8"/>
  <c r="P74" i="8"/>
  <c r="C73" i="8"/>
  <c r="Q73" i="8" s="1"/>
  <c r="Q72" i="8"/>
  <c r="P72" i="8"/>
  <c r="D72" i="8"/>
  <c r="E72" i="8" s="1"/>
  <c r="R72" i="8" s="1"/>
  <c r="Q71" i="8"/>
  <c r="P71" i="8"/>
  <c r="D71" i="8"/>
  <c r="Q70" i="8"/>
  <c r="P70" i="8"/>
  <c r="R70" i="8" s="1"/>
  <c r="Q68" i="8"/>
  <c r="P68" i="8"/>
  <c r="D68" i="8"/>
  <c r="E68" i="8" s="1"/>
  <c r="R68" i="8" s="1"/>
  <c r="Q66" i="8"/>
  <c r="P66" i="8"/>
  <c r="R66" i="8" s="1"/>
  <c r="E66" i="8"/>
  <c r="Q65" i="8"/>
  <c r="P65" i="8"/>
  <c r="R65" i="8" s="1"/>
  <c r="E65" i="8"/>
  <c r="C64" i="8"/>
  <c r="Q64" i="8" s="1"/>
  <c r="Q62" i="8"/>
  <c r="P62" i="8"/>
  <c r="E62" i="8"/>
  <c r="D61" i="8"/>
  <c r="Q60" i="8"/>
  <c r="P60" i="8"/>
  <c r="D60" i="8"/>
  <c r="E60" i="8" s="1"/>
  <c r="Q59" i="8"/>
  <c r="P59" i="8"/>
  <c r="D59" i="8"/>
  <c r="E59" i="8" s="1"/>
  <c r="R59" i="8" s="1"/>
  <c r="P58" i="8"/>
  <c r="C58" i="8"/>
  <c r="D58" i="8" s="1"/>
  <c r="R57" i="8"/>
  <c r="Q57" i="8"/>
  <c r="P57" i="8"/>
  <c r="C56" i="8"/>
  <c r="C67" i="8" s="1"/>
  <c r="Q55" i="8"/>
  <c r="P55" i="8"/>
  <c r="E55" i="8"/>
  <c r="D55" i="8"/>
  <c r="Q54" i="8"/>
  <c r="P54" i="8"/>
  <c r="D54" i="8"/>
  <c r="E54" i="8" s="1"/>
  <c r="R54" i="8" s="1"/>
  <c r="Q53" i="8"/>
  <c r="P53" i="8"/>
  <c r="D53" i="8"/>
  <c r="E53" i="8" s="1"/>
  <c r="Q52" i="8"/>
  <c r="P52" i="8"/>
  <c r="D52" i="8"/>
  <c r="E52" i="8" s="1"/>
  <c r="R52" i="8" s="1"/>
  <c r="R51" i="8"/>
  <c r="Q51" i="8"/>
  <c r="S51" i="8" s="1"/>
  <c r="P51" i="8"/>
  <c r="E51" i="8"/>
  <c r="D51" i="8"/>
  <c r="Q50" i="8"/>
  <c r="P50" i="8"/>
  <c r="D50" i="8"/>
  <c r="E50" i="8" s="1"/>
  <c r="Q49" i="8"/>
  <c r="P49" i="8"/>
  <c r="D49" i="8"/>
  <c r="C48" i="8"/>
  <c r="Q48" i="8" s="1"/>
  <c r="Q47" i="8"/>
  <c r="P47" i="8"/>
  <c r="R47" i="8" s="1"/>
  <c r="Q45" i="8"/>
  <c r="P45" i="8"/>
  <c r="E45" i="8"/>
  <c r="R45" i="8" s="1"/>
  <c r="D45" i="8"/>
  <c r="Q44" i="8"/>
  <c r="P44" i="8"/>
  <c r="D44" i="8"/>
  <c r="E44" i="8" s="1"/>
  <c r="Q43" i="8"/>
  <c r="P43" i="8"/>
  <c r="D43" i="8"/>
  <c r="E43" i="8" s="1"/>
  <c r="Q42" i="8"/>
  <c r="P42" i="8"/>
  <c r="R42" i="8" s="1"/>
  <c r="D42" i="8"/>
  <c r="E42" i="8" s="1"/>
  <c r="C41" i="8"/>
  <c r="Q41" i="8" s="1"/>
  <c r="Q39" i="8"/>
  <c r="P39" i="8"/>
  <c r="D39" i="8"/>
  <c r="E39" i="8" s="1"/>
  <c r="R39" i="8" s="1"/>
  <c r="Q38" i="8"/>
  <c r="P38" i="8"/>
  <c r="D38" i="8"/>
  <c r="E38" i="8" s="1"/>
  <c r="C37" i="8"/>
  <c r="Q37" i="8" s="1"/>
  <c r="Q36" i="8"/>
  <c r="P36" i="8"/>
  <c r="D36" i="8"/>
  <c r="E36" i="8" s="1"/>
  <c r="R36" i="8" s="1"/>
  <c r="Q35" i="8"/>
  <c r="P35" i="8"/>
  <c r="D35" i="8"/>
  <c r="E35" i="8" s="1"/>
  <c r="Q34" i="8"/>
  <c r="P34" i="8"/>
  <c r="D34" i="8"/>
  <c r="E34" i="8" s="1"/>
  <c r="Q33" i="8"/>
  <c r="P33" i="8"/>
  <c r="R33" i="8" s="1"/>
  <c r="D33" i="8"/>
  <c r="E33" i="8" s="1"/>
  <c r="Q32" i="8"/>
  <c r="P32" i="8"/>
  <c r="D32" i="8"/>
  <c r="E32" i="8" s="1"/>
  <c r="R32" i="8" s="1"/>
  <c r="Q31" i="8"/>
  <c r="P31" i="8"/>
  <c r="E31" i="8"/>
  <c r="D31" i="8"/>
  <c r="Q30" i="8"/>
  <c r="P30" i="8"/>
  <c r="D30" i="8"/>
  <c r="E30" i="8" s="1"/>
  <c r="C29" i="8"/>
  <c r="P29" i="8" s="1"/>
  <c r="P28" i="8"/>
  <c r="Q27" i="8"/>
  <c r="P27" i="8"/>
  <c r="D27" i="8"/>
  <c r="E27" i="8" s="1"/>
  <c r="Q26" i="8"/>
  <c r="P26" i="8"/>
  <c r="D26" i="8"/>
  <c r="E26" i="8" s="1"/>
  <c r="R26" i="8" s="1"/>
  <c r="R25" i="8"/>
  <c r="Q25" i="8"/>
  <c r="P25" i="8"/>
  <c r="E25" i="8"/>
  <c r="D25" i="8"/>
  <c r="Q24" i="8"/>
  <c r="P24" i="8"/>
  <c r="E24" i="8"/>
  <c r="D24" i="8"/>
  <c r="Q23" i="8"/>
  <c r="P23" i="8"/>
  <c r="D23" i="8"/>
  <c r="E23" i="8" s="1"/>
  <c r="C22" i="8"/>
  <c r="P22" i="8" s="1"/>
  <c r="Q21" i="8"/>
  <c r="P21" i="8"/>
  <c r="R21" i="8" s="1"/>
  <c r="P20" i="8"/>
  <c r="C20" i="8"/>
  <c r="Q20" i="8" s="1"/>
  <c r="Q19" i="8"/>
  <c r="P19" i="8"/>
  <c r="D19" i="8"/>
  <c r="D20" i="8" s="1"/>
  <c r="R18" i="8"/>
  <c r="C17" i="8"/>
  <c r="P17" i="8" s="1"/>
  <c r="Q16" i="8"/>
  <c r="P16" i="8"/>
  <c r="D16" i="8"/>
  <c r="S16" i="8" s="1"/>
  <c r="Q15" i="8"/>
  <c r="P15" i="8"/>
  <c r="D15" i="8"/>
  <c r="E15" i="8" s="1"/>
  <c r="R14" i="8"/>
  <c r="Q14" i="8"/>
  <c r="S14" i="8" s="1"/>
  <c r="P14" i="8"/>
  <c r="E14" i="8"/>
  <c r="D14" i="8"/>
  <c r="U13" i="8"/>
  <c r="T13" i="8"/>
  <c r="Q13" i="8"/>
  <c r="S13" i="8" s="1"/>
  <c r="P13" i="8"/>
  <c r="D13" i="8"/>
  <c r="C28" i="7"/>
  <c r="P28" i="7" s="1"/>
  <c r="Q76" i="7"/>
  <c r="P76" i="7"/>
  <c r="D76" i="7"/>
  <c r="E76" i="7" s="1"/>
  <c r="R76" i="7" s="1"/>
  <c r="Q74" i="7"/>
  <c r="P74" i="7"/>
  <c r="R74" i="7" s="1"/>
  <c r="P73" i="7"/>
  <c r="C73" i="7"/>
  <c r="Q73" i="7" s="1"/>
  <c r="Q72" i="7"/>
  <c r="P72" i="7"/>
  <c r="D72" i="7"/>
  <c r="E72" i="7" s="1"/>
  <c r="R72" i="7" s="1"/>
  <c r="Q71" i="7"/>
  <c r="P71" i="7"/>
  <c r="D71" i="7"/>
  <c r="Q70" i="7"/>
  <c r="P70" i="7"/>
  <c r="R70" i="7" s="1"/>
  <c r="Q68" i="7"/>
  <c r="P68" i="7"/>
  <c r="D68" i="7"/>
  <c r="E68" i="7" s="1"/>
  <c r="Q66" i="7"/>
  <c r="P66" i="7"/>
  <c r="E66" i="7"/>
  <c r="Q65" i="7"/>
  <c r="P65" i="7"/>
  <c r="E65" i="7"/>
  <c r="C64" i="7"/>
  <c r="Q64" i="7" s="1"/>
  <c r="Q62" i="7"/>
  <c r="P62" i="7"/>
  <c r="E62" i="7"/>
  <c r="D61" i="7"/>
  <c r="Q60" i="7"/>
  <c r="P60" i="7"/>
  <c r="D60" i="7"/>
  <c r="E60" i="7" s="1"/>
  <c r="Q59" i="7"/>
  <c r="S59" i="7" s="1"/>
  <c r="P59" i="7"/>
  <c r="D59" i="7"/>
  <c r="E59" i="7" s="1"/>
  <c r="Q58" i="7"/>
  <c r="C58" i="7"/>
  <c r="D58" i="7" s="1"/>
  <c r="Q57" i="7"/>
  <c r="P57" i="7"/>
  <c r="R57" i="7" s="1"/>
  <c r="R55" i="7"/>
  <c r="Q55" i="7"/>
  <c r="P55" i="7"/>
  <c r="E55" i="7"/>
  <c r="D55" i="7"/>
  <c r="Q54" i="7"/>
  <c r="P54" i="7"/>
  <c r="D54" i="7"/>
  <c r="E54" i="7" s="1"/>
  <c r="Q53" i="7"/>
  <c r="P53" i="7"/>
  <c r="R53" i="7" s="1"/>
  <c r="E53" i="7"/>
  <c r="D53" i="7"/>
  <c r="Q52" i="7"/>
  <c r="P52" i="7"/>
  <c r="D52" i="7"/>
  <c r="E52" i="7" s="1"/>
  <c r="Q51" i="7"/>
  <c r="S51" i="7" s="1"/>
  <c r="P51" i="7"/>
  <c r="D51" i="7"/>
  <c r="E51" i="7" s="1"/>
  <c r="R51" i="7" s="1"/>
  <c r="Q50" i="7"/>
  <c r="P50" i="7"/>
  <c r="D50" i="7"/>
  <c r="E50" i="7" s="1"/>
  <c r="Q49" i="7"/>
  <c r="P49" i="7"/>
  <c r="D49" i="7"/>
  <c r="C48" i="7"/>
  <c r="Q48" i="7" s="1"/>
  <c r="Q47" i="7"/>
  <c r="P47" i="7"/>
  <c r="R47" i="7" s="1"/>
  <c r="Q45" i="7"/>
  <c r="P45" i="7"/>
  <c r="D45" i="7"/>
  <c r="E45" i="7" s="1"/>
  <c r="Q44" i="7"/>
  <c r="P44" i="7"/>
  <c r="D44" i="7"/>
  <c r="E44" i="7" s="1"/>
  <c r="Q43" i="7"/>
  <c r="P43" i="7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D38" i="7"/>
  <c r="E38" i="7" s="1"/>
  <c r="P37" i="7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D33" i="7"/>
  <c r="E33" i="7" s="1"/>
  <c r="Q32" i="7"/>
  <c r="P32" i="7"/>
  <c r="D32" i="7"/>
  <c r="E32" i="7" s="1"/>
  <c r="Q31" i="7"/>
  <c r="P31" i="7"/>
  <c r="D31" i="7"/>
  <c r="E31" i="7" s="1"/>
  <c r="R31" i="7" s="1"/>
  <c r="Q30" i="7"/>
  <c r="P30" i="7"/>
  <c r="D30" i="7"/>
  <c r="E30" i="7" s="1"/>
  <c r="R30" i="7" s="1"/>
  <c r="C29" i="7"/>
  <c r="P29" i="7" s="1"/>
  <c r="Q28" i="7"/>
  <c r="Q27" i="7"/>
  <c r="P27" i="7"/>
  <c r="D27" i="7"/>
  <c r="E27" i="7" s="1"/>
  <c r="Q26" i="7"/>
  <c r="P26" i="7"/>
  <c r="D26" i="7"/>
  <c r="E26" i="7" s="1"/>
  <c r="R26" i="7" s="1"/>
  <c r="Q25" i="7"/>
  <c r="P25" i="7"/>
  <c r="R25" i="7" s="1"/>
  <c r="E25" i="7"/>
  <c r="D25" i="7"/>
  <c r="Q24" i="7"/>
  <c r="P24" i="7"/>
  <c r="E24" i="7"/>
  <c r="D24" i="7"/>
  <c r="Q23" i="7"/>
  <c r="P23" i="7"/>
  <c r="R23" i="7" s="1"/>
  <c r="E23" i="7"/>
  <c r="D23" i="7"/>
  <c r="D22" i="7"/>
  <c r="C22" i="7"/>
  <c r="P22" i="7" s="1"/>
  <c r="Q21" i="7"/>
  <c r="P21" i="7"/>
  <c r="R21" i="7" s="1"/>
  <c r="P20" i="7"/>
  <c r="C20" i="7"/>
  <c r="Q20" i="7" s="1"/>
  <c r="Q19" i="7"/>
  <c r="P19" i="7"/>
  <c r="D19" i="7"/>
  <c r="E19" i="7" s="1"/>
  <c r="R18" i="7"/>
  <c r="C17" i="7"/>
  <c r="Q17" i="7" s="1"/>
  <c r="Q16" i="7"/>
  <c r="P16" i="7"/>
  <c r="D16" i="7"/>
  <c r="Q15" i="7"/>
  <c r="P15" i="7"/>
  <c r="D15" i="7"/>
  <c r="E15" i="7" s="1"/>
  <c r="Q14" i="7"/>
  <c r="S14" i="7" s="1"/>
  <c r="P14" i="7"/>
  <c r="R14" i="7" s="1"/>
  <c r="D14" i="7"/>
  <c r="E14" i="7" s="1"/>
  <c r="U13" i="7"/>
  <c r="T13" i="7"/>
  <c r="Q13" i="7"/>
  <c r="S13" i="7" s="1"/>
  <c r="P13" i="7"/>
  <c r="R13" i="7" s="1"/>
  <c r="E13" i="7"/>
  <c r="D13" i="7"/>
  <c r="Q76" i="6"/>
  <c r="P76" i="6"/>
  <c r="D76" i="6"/>
  <c r="E76" i="6" s="1"/>
  <c r="R76" i="6" s="1"/>
  <c r="Q74" i="6"/>
  <c r="P74" i="6"/>
  <c r="R74" i="6" s="1"/>
  <c r="Q73" i="6"/>
  <c r="P73" i="6"/>
  <c r="C73" i="6"/>
  <c r="Q72" i="6"/>
  <c r="P72" i="6"/>
  <c r="D72" i="6"/>
  <c r="E72" i="6" s="1"/>
  <c r="Q71" i="6"/>
  <c r="P71" i="6"/>
  <c r="D71" i="6"/>
  <c r="Q70" i="6"/>
  <c r="P70" i="6"/>
  <c r="R70" i="6" s="1"/>
  <c r="Q68" i="6"/>
  <c r="P68" i="6"/>
  <c r="D68" i="6"/>
  <c r="E68" i="6" s="1"/>
  <c r="R68" i="6" s="1"/>
  <c r="Q66" i="6"/>
  <c r="P66" i="6"/>
  <c r="E66" i="6"/>
  <c r="Q65" i="6"/>
  <c r="P65" i="6"/>
  <c r="R65" i="6" s="1"/>
  <c r="E65" i="6"/>
  <c r="C64" i="6"/>
  <c r="P64" i="6" s="1"/>
  <c r="Q62" i="6"/>
  <c r="P62" i="6"/>
  <c r="R62" i="6" s="1"/>
  <c r="E62" i="6"/>
  <c r="D61" i="6"/>
  <c r="Q60" i="6"/>
  <c r="P60" i="6"/>
  <c r="D60" i="6"/>
  <c r="E60" i="6" s="1"/>
  <c r="Q59" i="6"/>
  <c r="P59" i="6"/>
  <c r="D59" i="6"/>
  <c r="E59" i="6" s="1"/>
  <c r="E58" i="6" s="1"/>
  <c r="P58" i="6"/>
  <c r="C58" i="6"/>
  <c r="D58" i="6" s="1"/>
  <c r="Q57" i="6"/>
  <c r="P57" i="6"/>
  <c r="R57" i="6" s="1"/>
  <c r="R55" i="6"/>
  <c r="Q55" i="6"/>
  <c r="P55" i="6"/>
  <c r="D55" i="6"/>
  <c r="E55" i="6" s="1"/>
  <c r="Q54" i="6"/>
  <c r="P54" i="6"/>
  <c r="D54" i="6"/>
  <c r="E54" i="6" s="1"/>
  <c r="Q53" i="6"/>
  <c r="P53" i="6"/>
  <c r="E53" i="6"/>
  <c r="R53" i="6" s="1"/>
  <c r="D53" i="6"/>
  <c r="Q52" i="6"/>
  <c r="P52" i="6"/>
  <c r="D52" i="6"/>
  <c r="E52" i="6" s="1"/>
  <c r="R52" i="6" s="1"/>
  <c r="R51" i="6"/>
  <c r="Q51" i="6"/>
  <c r="S51" i="6" s="1"/>
  <c r="P51" i="6"/>
  <c r="E51" i="6"/>
  <c r="D51" i="6"/>
  <c r="Q50" i="6"/>
  <c r="P50" i="6"/>
  <c r="D50" i="6"/>
  <c r="E50" i="6" s="1"/>
  <c r="R50" i="6" s="1"/>
  <c r="Q49" i="6"/>
  <c r="P49" i="6"/>
  <c r="P48" i="6"/>
  <c r="C48" i="6"/>
  <c r="Q48" i="6" s="1"/>
  <c r="Q47" i="6"/>
  <c r="P47" i="6"/>
  <c r="R47" i="6" s="1"/>
  <c r="Q45" i="6"/>
  <c r="P45" i="6"/>
  <c r="R45" i="6" s="1"/>
  <c r="D45" i="6"/>
  <c r="E45" i="6" s="1"/>
  <c r="Q44" i="6"/>
  <c r="P44" i="6"/>
  <c r="D44" i="6"/>
  <c r="E44" i="6" s="1"/>
  <c r="Q43" i="6"/>
  <c r="P43" i="6"/>
  <c r="D43" i="6"/>
  <c r="E43" i="6" s="1"/>
  <c r="Q42" i="6"/>
  <c r="P42" i="6"/>
  <c r="D42" i="6"/>
  <c r="E42" i="6" s="1"/>
  <c r="C41" i="6"/>
  <c r="Q41" i="6" s="1"/>
  <c r="Q39" i="6"/>
  <c r="P39" i="6"/>
  <c r="D39" i="6"/>
  <c r="E39" i="6" s="1"/>
  <c r="Q38" i="6"/>
  <c r="P38" i="6"/>
  <c r="R38" i="6" s="1"/>
  <c r="D38" i="6"/>
  <c r="E38" i="6" s="1"/>
  <c r="C37" i="6"/>
  <c r="D37" i="6" s="1"/>
  <c r="Q36" i="6"/>
  <c r="P36" i="6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D33" i="6"/>
  <c r="E33" i="6" s="1"/>
  <c r="R32" i="6"/>
  <c r="Q32" i="6"/>
  <c r="P32" i="6"/>
  <c r="E32" i="6"/>
  <c r="D32" i="6"/>
  <c r="Q31" i="6"/>
  <c r="P31" i="6"/>
  <c r="E31" i="6"/>
  <c r="D31" i="6"/>
  <c r="Q30" i="6"/>
  <c r="P30" i="6"/>
  <c r="E30" i="6"/>
  <c r="D30" i="6"/>
  <c r="D29" i="6"/>
  <c r="C29" i="6"/>
  <c r="Q28" i="6"/>
  <c r="C28" i="6"/>
  <c r="D28" i="6" s="1"/>
  <c r="E28" i="6" s="1"/>
  <c r="Q27" i="6"/>
  <c r="P27" i="6"/>
  <c r="D27" i="6"/>
  <c r="E27" i="6" s="1"/>
  <c r="R26" i="6"/>
  <c r="Q26" i="6"/>
  <c r="P26" i="6"/>
  <c r="D26" i="6"/>
  <c r="E26" i="6" s="1"/>
  <c r="Q25" i="6"/>
  <c r="P25" i="6"/>
  <c r="D25" i="6"/>
  <c r="E25" i="6" s="1"/>
  <c r="Q24" i="6"/>
  <c r="P24" i="6"/>
  <c r="E24" i="6"/>
  <c r="R24" i="6" s="1"/>
  <c r="D24" i="6"/>
  <c r="Q23" i="6"/>
  <c r="P23" i="6"/>
  <c r="D23" i="6"/>
  <c r="E23" i="6" s="1"/>
  <c r="Q22" i="6"/>
  <c r="P22" i="6"/>
  <c r="C22" i="6"/>
  <c r="D22" i="6" s="1"/>
  <c r="Q21" i="6"/>
  <c r="P21" i="6"/>
  <c r="R21" i="6" s="1"/>
  <c r="C20" i="6"/>
  <c r="C79" i="6" s="1"/>
  <c r="Q19" i="6"/>
  <c r="P19" i="6"/>
  <c r="D19" i="6"/>
  <c r="E19" i="6" s="1"/>
  <c r="R18" i="6"/>
  <c r="C17" i="6"/>
  <c r="Q17" i="6" s="1"/>
  <c r="Q16" i="6"/>
  <c r="P16" i="6"/>
  <c r="D16" i="6"/>
  <c r="S16" i="6" s="1"/>
  <c r="Q15" i="6"/>
  <c r="S15" i="6" s="1"/>
  <c r="P15" i="6"/>
  <c r="D15" i="6"/>
  <c r="Q14" i="6"/>
  <c r="P14" i="6"/>
  <c r="D14" i="6"/>
  <c r="E14" i="6" s="1"/>
  <c r="U13" i="6"/>
  <c r="T13" i="6"/>
  <c r="Q13" i="6"/>
  <c r="P13" i="6"/>
  <c r="D13" i="6"/>
  <c r="E13" i="6" s="1"/>
  <c r="C28" i="5"/>
  <c r="P28" i="5" s="1"/>
  <c r="Q76" i="5"/>
  <c r="P76" i="5"/>
  <c r="D76" i="5"/>
  <c r="E76" i="5" s="1"/>
  <c r="Q74" i="5"/>
  <c r="P74" i="5"/>
  <c r="R74" i="5" s="1"/>
  <c r="C73" i="5"/>
  <c r="Q73" i="5" s="1"/>
  <c r="Q72" i="5"/>
  <c r="P72" i="5"/>
  <c r="D72" i="5"/>
  <c r="E72" i="5" s="1"/>
  <c r="Q71" i="5"/>
  <c r="P71" i="5"/>
  <c r="D71" i="5"/>
  <c r="D73" i="5" s="1"/>
  <c r="Q70" i="5"/>
  <c r="P70" i="5"/>
  <c r="R70" i="5" s="1"/>
  <c r="Q68" i="5"/>
  <c r="P68" i="5"/>
  <c r="D68" i="5"/>
  <c r="E68" i="5" s="1"/>
  <c r="Q66" i="5"/>
  <c r="P66" i="5"/>
  <c r="R66" i="5" s="1"/>
  <c r="E66" i="5"/>
  <c r="Q65" i="5"/>
  <c r="P65" i="5"/>
  <c r="R65" i="5" s="1"/>
  <c r="E65" i="5"/>
  <c r="C64" i="5"/>
  <c r="Q64" i="5" s="1"/>
  <c r="Q62" i="5"/>
  <c r="P62" i="5"/>
  <c r="E62" i="5"/>
  <c r="D61" i="5"/>
  <c r="Q60" i="5"/>
  <c r="P60" i="5"/>
  <c r="R60" i="5" s="1"/>
  <c r="D60" i="5"/>
  <c r="E60" i="5" s="1"/>
  <c r="Q59" i="5"/>
  <c r="P59" i="5"/>
  <c r="E59" i="5"/>
  <c r="R59" i="5" s="1"/>
  <c r="D59" i="5"/>
  <c r="C58" i="5"/>
  <c r="Q58" i="5" s="1"/>
  <c r="Q57" i="5"/>
  <c r="P57" i="5"/>
  <c r="R57" i="5" s="1"/>
  <c r="Q55" i="5"/>
  <c r="P55" i="5"/>
  <c r="D55" i="5"/>
  <c r="E55" i="5" s="1"/>
  <c r="R55" i="5" s="1"/>
  <c r="R54" i="5"/>
  <c r="Q54" i="5"/>
  <c r="P54" i="5"/>
  <c r="E54" i="5"/>
  <c r="D54" i="5"/>
  <c r="Q53" i="5"/>
  <c r="P53" i="5"/>
  <c r="E53" i="5"/>
  <c r="D53" i="5"/>
  <c r="Q52" i="5"/>
  <c r="P52" i="5"/>
  <c r="D52" i="5"/>
  <c r="E52" i="5" s="1"/>
  <c r="R52" i="5" s="1"/>
  <c r="Q51" i="5"/>
  <c r="P51" i="5"/>
  <c r="D51" i="5"/>
  <c r="E51" i="5" s="1"/>
  <c r="Q50" i="5"/>
  <c r="P50" i="5"/>
  <c r="R50" i="5" s="1"/>
  <c r="E50" i="5"/>
  <c r="D50" i="5"/>
  <c r="Q49" i="5"/>
  <c r="P49" i="5"/>
  <c r="D49" i="5"/>
  <c r="D48" i="5" s="1"/>
  <c r="C48" i="5"/>
  <c r="Q48" i="5" s="1"/>
  <c r="S48" i="5" s="1"/>
  <c r="Q47" i="5"/>
  <c r="P47" i="5"/>
  <c r="R47" i="5" s="1"/>
  <c r="Q45" i="5"/>
  <c r="P45" i="5"/>
  <c r="D45" i="5"/>
  <c r="E45" i="5" s="1"/>
  <c r="R45" i="5" s="1"/>
  <c r="Q44" i="5"/>
  <c r="P44" i="5"/>
  <c r="D44" i="5"/>
  <c r="E44" i="5" s="1"/>
  <c r="Q43" i="5"/>
  <c r="P43" i="5"/>
  <c r="D43" i="5"/>
  <c r="E43" i="5" s="1"/>
  <c r="Q42" i="5"/>
  <c r="P42" i="5"/>
  <c r="D42" i="5"/>
  <c r="E42" i="5" s="1"/>
  <c r="C41" i="5"/>
  <c r="Q41" i="5" s="1"/>
  <c r="Q39" i="5"/>
  <c r="P39" i="5"/>
  <c r="D39" i="5"/>
  <c r="E39" i="5" s="1"/>
  <c r="R39" i="5" s="1"/>
  <c r="Q38" i="5"/>
  <c r="P38" i="5"/>
  <c r="D38" i="5"/>
  <c r="E38" i="5" s="1"/>
  <c r="C37" i="5"/>
  <c r="D37" i="5" s="1"/>
  <c r="Q36" i="5"/>
  <c r="P36" i="5"/>
  <c r="D36" i="5"/>
  <c r="E36" i="5" s="1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R31" i="5"/>
  <c r="Q31" i="5"/>
  <c r="P31" i="5"/>
  <c r="E31" i="5"/>
  <c r="D31" i="5"/>
  <c r="Q30" i="5"/>
  <c r="P30" i="5"/>
  <c r="D30" i="5"/>
  <c r="E30" i="5" s="1"/>
  <c r="C29" i="5"/>
  <c r="P29" i="5" s="1"/>
  <c r="Q27" i="5"/>
  <c r="P27" i="5"/>
  <c r="D27" i="5"/>
  <c r="E27" i="5" s="1"/>
  <c r="Q26" i="5"/>
  <c r="P26" i="5"/>
  <c r="D26" i="5"/>
  <c r="E26" i="5" s="1"/>
  <c r="R26" i="5" s="1"/>
  <c r="R25" i="5"/>
  <c r="Q25" i="5"/>
  <c r="P25" i="5"/>
  <c r="E25" i="5"/>
  <c r="D25" i="5"/>
  <c r="Q24" i="5"/>
  <c r="P24" i="5"/>
  <c r="D24" i="5"/>
  <c r="E24" i="5" s="1"/>
  <c r="E22" i="5" s="1"/>
  <c r="R23" i="5"/>
  <c r="Q23" i="5"/>
  <c r="P23" i="5"/>
  <c r="E23" i="5"/>
  <c r="D23" i="5"/>
  <c r="C22" i="5"/>
  <c r="Q21" i="5"/>
  <c r="P21" i="5"/>
  <c r="R21" i="5" s="1"/>
  <c r="P20" i="5"/>
  <c r="C20" i="5"/>
  <c r="Q20" i="5" s="1"/>
  <c r="Q19" i="5"/>
  <c r="P19" i="5"/>
  <c r="D19" i="5"/>
  <c r="D20" i="5" s="1"/>
  <c r="R18" i="5"/>
  <c r="C17" i="5"/>
  <c r="Q17" i="5" s="1"/>
  <c r="Q16" i="5"/>
  <c r="P16" i="5"/>
  <c r="D16" i="5"/>
  <c r="Q15" i="5"/>
  <c r="S15" i="5" s="1"/>
  <c r="P15" i="5"/>
  <c r="E15" i="5"/>
  <c r="D15" i="5"/>
  <c r="Q14" i="5"/>
  <c r="P14" i="5"/>
  <c r="D14" i="5"/>
  <c r="U13" i="5"/>
  <c r="T13" i="5"/>
  <c r="Q13" i="5"/>
  <c r="P13" i="5"/>
  <c r="D13" i="5"/>
  <c r="E13" i="5" s="1"/>
  <c r="R13" i="5" s="1"/>
  <c r="C28" i="4"/>
  <c r="P28" i="4" s="1"/>
  <c r="Q76" i="4"/>
  <c r="P76" i="4"/>
  <c r="D76" i="4"/>
  <c r="E76" i="4" s="1"/>
  <c r="Q74" i="4"/>
  <c r="P74" i="4"/>
  <c r="R74" i="4" s="1"/>
  <c r="C73" i="4"/>
  <c r="Q72" i="4"/>
  <c r="P72" i="4"/>
  <c r="D72" i="4"/>
  <c r="E72" i="4" s="1"/>
  <c r="Q71" i="4"/>
  <c r="P71" i="4"/>
  <c r="D71" i="4"/>
  <c r="D73" i="4" s="1"/>
  <c r="Q70" i="4"/>
  <c r="P70" i="4"/>
  <c r="R70" i="4" s="1"/>
  <c r="Q68" i="4"/>
  <c r="P68" i="4"/>
  <c r="D68" i="4"/>
  <c r="E68" i="4" s="1"/>
  <c r="Q66" i="4"/>
  <c r="P66" i="4"/>
  <c r="E66" i="4"/>
  <c r="Q65" i="4"/>
  <c r="P65" i="4"/>
  <c r="E65" i="4"/>
  <c r="C64" i="4"/>
  <c r="Q64" i="4" s="1"/>
  <c r="Q62" i="4"/>
  <c r="P62" i="4"/>
  <c r="E62" i="4"/>
  <c r="D61" i="4"/>
  <c r="Q60" i="4"/>
  <c r="P60" i="4"/>
  <c r="D60" i="4"/>
  <c r="E60" i="4" s="1"/>
  <c r="Q59" i="4"/>
  <c r="P59" i="4"/>
  <c r="D59" i="4"/>
  <c r="E59" i="4" s="1"/>
  <c r="E58" i="4" s="1"/>
  <c r="C58" i="4"/>
  <c r="D58" i="4" s="1"/>
  <c r="R57" i="4"/>
  <c r="Q57" i="4"/>
  <c r="P57" i="4"/>
  <c r="Q55" i="4"/>
  <c r="P55" i="4"/>
  <c r="D55" i="4"/>
  <c r="E55" i="4" s="1"/>
  <c r="R55" i="4" s="1"/>
  <c r="Q54" i="4"/>
  <c r="P54" i="4"/>
  <c r="R54" i="4" s="1"/>
  <c r="E54" i="4"/>
  <c r="D54" i="4"/>
  <c r="Q53" i="4"/>
  <c r="P53" i="4"/>
  <c r="D53" i="4"/>
  <c r="E53" i="4" s="1"/>
  <c r="Q52" i="4"/>
  <c r="P52" i="4"/>
  <c r="D52" i="4"/>
  <c r="E52" i="4" s="1"/>
  <c r="Q51" i="4"/>
  <c r="P51" i="4"/>
  <c r="R51" i="4" s="1"/>
  <c r="D51" i="4"/>
  <c r="E51" i="4" s="1"/>
  <c r="Q50" i="4"/>
  <c r="P50" i="4"/>
  <c r="E50" i="4"/>
  <c r="D50" i="4"/>
  <c r="D48" i="4" s="1"/>
  <c r="Q49" i="4"/>
  <c r="P49" i="4"/>
  <c r="D49" i="4"/>
  <c r="E49" i="4" s="1"/>
  <c r="C48" i="4"/>
  <c r="Q48" i="4" s="1"/>
  <c r="S48" i="4" s="1"/>
  <c r="Q47" i="4"/>
  <c r="P47" i="4"/>
  <c r="R47" i="4" s="1"/>
  <c r="Q45" i="4"/>
  <c r="P45" i="4"/>
  <c r="E45" i="4"/>
  <c r="D45" i="4"/>
  <c r="Q44" i="4"/>
  <c r="P44" i="4"/>
  <c r="D44" i="4"/>
  <c r="E44" i="4" s="1"/>
  <c r="R44" i="4" s="1"/>
  <c r="Q43" i="4"/>
  <c r="P43" i="4"/>
  <c r="R43" i="4" s="1"/>
  <c r="D43" i="4"/>
  <c r="E43" i="4" s="1"/>
  <c r="Q42" i="4"/>
  <c r="P42" i="4"/>
  <c r="R42" i="4" s="1"/>
  <c r="D42" i="4"/>
  <c r="E42" i="4" s="1"/>
  <c r="C41" i="4"/>
  <c r="Q41" i="4" s="1"/>
  <c r="Q39" i="4"/>
  <c r="P39" i="4"/>
  <c r="E39" i="4"/>
  <c r="D39" i="4"/>
  <c r="Q38" i="4"/>
  <c r="P38" i="4"/>
  <c r="R38" i="4" s="1"/>
  <c r="D38" i="4"/>
  <c r="E38" i="4" s="1"/>
  <c r="C37" i="4"/>
  <c r="D37" i="4" s="1"/>
  <c r="Q36" i="4"/>
  <c r="P36" i="4"/>
  <c r="E36" i="4"/>
  <c r="D36" i="4"/>
  <c r="Q35" i="4"/>
  <c r="P35" i="4"/>
  <c r="D35" i="4"/>
  <c r="E35" i="4" s="1"/>
  <c r="Q34" i="4"/>
  <c r="P34" i="4"/>
  <c r="D34" i="4"/>
  <c r="E34" i="4" s="1"/>
  <c r="Q33" i="4"/>
  <c r="P33" i="4"/>
  <c r="D33" i="4"/>
  <c r="E33" i="4" s="1"/>
  <c r="Q32" i="4"/>
  <c r="P32" i="4"/>
  <c r="D32" i="4"/>
  <c r="E32" i="4" s="1"/>
  <c r="R32" i="4" s="1"/>
  <c r="Q31" i="4"/>
  <c r="P31" i="4"/>
  <c r="R31" i="4" s="1"/>
  <c r="D31" i="4"/>
  <c r="E31" i="4" s="1"/>
  <c r="Q30" i="4"/>
  <c r="P30" i="4"/>
  <c r="D30" i="4"/>
  <c r="E30" i="4" s="1"/>
  <c r="C29" i="4"/>
  <c r="P29" i="4" s="1"/>
  <c r="Q27" i="4"/>
  <c r="P27" i="4"/>
  <c r="D27" i="4"/>
  <c r="E27" i="4" s="1"/>
  <c r="Q26" i="4"/>
  <c r="P26" i="4"/>
  <c r="D26" i="4"/>
  <c r="E26" i="4" s="1"/>
  <c r="R26" i="4" s="1"/>
  <c r="Q25" i="4"/>
  <c r="P25" i="4"/>
  <c r="R25" i="4" s="1"/>
  <c r="D25" i="4"/>
  <c r="E25" i="4" s="1"/>
  <c r="Q24" i="4"/>
  <c r="P24" i="4"/>
  <c r="D24" i="4"/>
  <c r="E24" i="4" s="1"/>
  <c r="R24" i="4" s="1"/>
  <c r="Q23" i="4"/>
  <c r="P23" i="4"/>
  <c r="D23" i="4"/>
  <c r="E23" i="4" s="1"/>
  <c r="C22" i="4"/>
  <c r="Q22" i="4" s="1"/>
  <c r="R21" i="4"/>
  <c r="Q21" i="4"/>
  <c r="P21" i="4"/>
  <c r="C20" i="4"/>
  <c r="Q20" i="4" s="1"/>
  <c r="Q19" i="4"/>
  <c r="P19" i="4"/>
  <c r="D19" i="4"/>
  <c r="R18" i="4"/>
  <c r="C17" i="4"/>
  <c r="Q17" i="4" s="1"/>
  <c r="Q16" i="4"/>
  <c r="P16" i="4"/>
  <c r="D16" i="4"/>
  <c r="S16" i="4" s="1"/>
  <c r="Q15" i="4"/>
  <c r="P15" i="4"/>
  <c r="D15" i="4"/>
  <c r="E15" i="4" s="1"/>
  <c r="Q14" i="4"/>
  <c r="P14" i="4"/>
  <c r="R14" i="4" s="1"/>
  <c r="D14" i="4"/>
  <c r="E14" i="4" s="1"/>
  <c r="U13" i="4"/>
  <c r="T13" i="4"/>
  <c r="R13" i="4"/>
  <c r="Q13" i="4"/>
  <c r="S13" i="4" s="1"/>
  <c r="P13" i="4"/>
  <c r="E13" i="4"/>
  <c r="D13" i="4"/>
  <c r="D78" i="3" l="1"/>
  <c r="E79" i="3"/>
  <c r="E46" i="3"/>
  <c r="E78" i="3" s="1"/>
  <c r="R72" i="4"/>
  <c r="R45" i="7"/>
  <c r="R60" i="10"/>
  <c r="R34" i="4"/>
  <c r="R34" i="5"/>
  <c r="D20" i="4"/>
  <c r="E19" i="4"/>
  <c r="E20" i="4" s="1"/>
  <c r="R20" i="4" s="1"/>
  <c r="R65" i="4"/>
  <c r="P73" i="4"/>
  <c r="Q73" i="4"/>
  <c r="P22" i="5"/>
  <c r="Q22" i="5"/>
  <c r="S51" i="5"/>
  <c r="Q20" i="6"/>
  <c r="R35" i="6"/>
  <c r="R62" i="9"/>
  <c r="P37" i="10"/>
  <c r="Q20" i="12"/>
  <c r="P20" i="12"/>
  <c r="D41" i="12"/>
  <c r="C40" i="12"/>
  <c r="D40" i="12" s="1"/>
  <c r="D46" i="12" s="1"/>
  <c r="F75" i="15"/>
  <c r="G75" i="15" s="1"/>
  <c r="E73" i="15"/>
  <c r="E74" i="15" s="1"/>
  <c r="F74" i="15" s="1"/>
  <c r="G74" i="15" s="1"/>
  <c r="G76" i="15" s="1"/>
  <c r="R54" i="7"/>
  <c r="R68" i="5"/>
  <c r="R38" i="7"/>
  <c r="R53" i="8"/>
  <c r="R45" i="9"/>
  <c r="D17" i="10"/>
  <c r="E13" i="10"/>
  <c r="R13" i="10" s="1"/>
  <c r="P20" i="6"/>
  <c r="R43" i="9"/>
  <c r="R15" i="5"/>
  <c r="E19" i="5"/>
  <c r="D22" i="5"/>
  <c r="P73" i="5"/>
  <c r="R14" i="6"/>
  <c r="R43" i="6"/>
  <c r="R54" i="6"/>
  <c r="R43" i="8"/>
  <c r="R30" i="10"/>
  <c r="P41" i="10"/>
  <c r="P41" i="12"/>
  <c r="R51" i="12"/>
  <c r="G55" i="13"/>
  <c r="R36" i="4"/>
  <c r="R51" i="5"/>
  <c r="R25" i="6"/>
  <c r="Q17" i="8"/>
  <c r="P58" i="9"/>
  <c r="R15" i="4"/>
  <c r="P29" i="6"/>
  <c r="R29" i="6" s="1"/>
  <c r="Q29" i="6"/>
  <c r="R31" i="6"/>
  <c r="R15" i="7"/>
  <c r="R31" i="8"/>
  <c r="R25" i="9"/>
  <c r="R31" i="9"/>
  <c r="R27" i="10"/>
  <c r="A2" i="17"/>
  <c r="A2" i="15"/>
  <c r="A2" i="14"/>
  <c r="R14" i="10"/>
  <c r="R50" i="4"/>
  <c r="D56" i="5"/>
  <c r="R52" i="4"/>
  <c r="R13" i="6"/>
  <c r="R68" i="7"/>
  <c r="R14" i="12"/>
  <c r="D79" i="5"/>
  <c r="E14" i="5"/>
  <c r="R14" i="5" s="1"/>
  <c r="R36" i="5"/>
  <c r="S16" i="7"/>
  <c r="R52" i="7"/>
  <c r="R55" i="8"/>
  <c r="R62" i="8"/>
  <c r="D48" i="6"/>
  <c r="D56" i="6" s="1"/>
  <c r="Q20" i="10"/>
  <c r="P20" i="10"/>
  <c r="S15" i="4"/>
  <c r="R24" i="5"/>
  <c r="R42" i="5"/>
  <c r="R33" i="6"/>
  <c r="D17" i="4"/>
  <c r="D22" i="4"/>
  <c r="R30" i="4"/>
  <c r="R62" i="4"/>
  <c r="R66" i="4"/>
  <c r="S16" i="5"/>
  <c r="S19" i="5"/>
  <c r="S59" i="5"/>
  <c r="S13" i="6"/>
  <c r="R27" i="6"/>
  <c r="R36" i="6"/>
  <c r="R43" i="7"/>
  <c r="R50" i="7"/>
  <c r="S15" i="8"/>
  <c r="E19" i="8"/>
  <c r="D22" i="8"/>
  <c r="R34" i="8"/>
  <c r="E19" i="9"/>
  <c r="E20" i="9" s="1"/>
  <c r="R20" i="9" s="1"/>
  <c r="R36" i="9"/>
  <c r="R50" i="9"/>
  <c r="Q56" i="9"/>
  <c r="S59" i="9"/>
  <c r="Q17" i="10"/>
  <c r="D56" i="10"/>
  <c r="S51" i="10"/>
  <c r="P73" i="10"/>
  <c r="S14" i="12"/>
  <c r="R30" i="12"/>
  <c r="G70" i="15"/>
  <c r="D17" i="5"/>
  <c r="R33" i="7"/>
  <c r="R65" i="7"/>
  <c r="S14" i="10"/>
  <c r="S19" i="4"/>
  <c r="P22" i="4"/>
  <c r="R35" i="4"/>
  <c r="R53" i="4"/>
  <c r="R72" i="5"/>
  <c r="R76" i="5"/>
  <c r="D17" i="6"/>
  <c r="R30" i="6"/>
  <c r="R44" i="6"/>
  <c r="R66" i="7"/>
  <c r="Q22" i="8"/>
  <c r="R30" i="8"/>
  <c r="E41" i="8"/>
  <c r="E40" i="8" s="1"/>
  <c r="R60" i="8"/>
  <c r="R19" i="9"/>
  <c r="R24" i="9"/>
  <c r="R44" i="9"/>
  <c r="R72" i="9"/>
  <c r="S13" i="10"/>
  <c r="P28" i="10"/>
  <c r="R28" i="10" s="1"/>
  <c r="R31" i="10"/>
  <c r="R36" i="10"/>
  <c r="R39" i="10"/>
  <c r="P58" i="10"/>
  <c r="S13" i="12"/>
  <c r="Q17" i="12"/>
  <c r="R66" i="12"/>
  <c r="E73" i="12"/>
  <c r="R53" i="5"/>
  <c r="R24" i="8"/>
  <c r="R50" i="8"/>
  <c r="R44" i="10"/>
  <c r="S15" i="7"/>
  <c r="E22" i="7"/>
  <c r="R22" i="7" s="1"/>
  <c r="S48" i="7"/>
  <c r="D17" i="8"/>
  <c r="S19" i="8"/>
  <c r="D48" i="8"/>
  <c r="D56" i="8" s="1"/>
  <c r="S19" i="9"/>
  <c r="E41" i="9"/>
  <c r="E40" i="9" s="1"/>
  <c r="D17" i="12"/>
  <c r="R30" i="5"/>
  <c r="S14" i="6"/>
  <c r="R72" i="6"/>
  <c r="R25" i="10"/>
  <c r="S14" i="4"/>
  <c r="S51" i="4"/>
  <c r="P20" i="4"/>
  <c r="R33" i="4"/>
  <c r="R45" i="4"/>
  <c r="D56" i="4"/>
  <c r="E64" i="4"/>
  <c r="R76" i="4"/>
  <c r="S19" i="6"/>
  <c r="P28" i="6"/>
  <c r="R28" i="6" s="1"/>
  <c r="R42" i="6"/>
  <c r="R66" i="6"/>
  <c r="D73" i="6"/>
  <c r="D17" i="7"/>
  <c r="S19" i="7"/>
  <c r="Q22" i="7"/>
  <c r="D37" i="7"/>
  <c r="R44" i="7"/>
  <c r="D48" i="7"/>
  <c r="R62" i="7"/>
  <c r="D73" i="7"/>
  <c r="E13" i="8"/>
  <c r="R13" i="8" s="1"/>
  <c r="R35" i="8"/>
  <c r="D73" i="8"/>
  <c r="R30" i="9"/>
  <c r="D48" i="9"/>
  <c r="D56" i="9" s="1"/>
  <c r="D29" i="10"/>
  <c r="R32" i="10"/>
  <c r="R34" i="10"/>
  <c r="R43" i="10"/>
  <c r="R50" i="10"/>
  <c r="R28" i="12"/>
  <c r="E10" i="17"/>
  <c r="E18" i="17" s="1"/>
  <c r="E26" i="17"/>
  <c r="AB47" i="3" s="1"/>
  <c r="G59" i="17"/>
  <c r="G61" i="17" s="1"/>
  <c r="F75" i="17"/>
  <c r="G75" i="17" s="1"/>
  <c r="E10" i="14"/>
  <c r="E18" i="14" s="1"/>
  <c r="E26" i="14" s="1"/>
  <c r="AB51" i="3" s="1"/>
  <c r="F18" i="15"/>
  <c r="G59" i="15"/>
  <c r="G61" i="15" s="1"/>
  <c r="G11" i="15"/>
  <c r="G10" i="15" s="1"/>
  <c r="G18" i="15" s="1"/>
  <c r="G59" i="14"/>
  <c r="G61" i="14" s="1"/>
  <c r="E26" i="13"/>
  <c r="AB48" i="3" s="1"/>
  <c r="E60" i="13"/>
  <c r="G60" i="13" s="1"/>
  <c r="G61" i="13" s="1"/>
  <c r="F14" i="13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R37" i="12" s="1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P79" i="12"/>
  <c r="E16" i="12"/>
  <c r="R16" i="12" s="1"/>
  <c r="Q40" i="12"/>
  <c r="P48" i="12"/>
  <c r="D73" i="12"/>
  <c r="Q79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20" i="10" s="1"/>
  <c r="R19" i="10"/>
  <c r="C77" i="10"/>
  <c r="Q75" i="10"/>
  <c r="D75" i="10"/>
  <c r="D77" i="10" s="1"/>
  <c r="P75" i="10"/>
  <c r="R52" i="10"/>
  <c r="R59" i="10"/>
  <c r="E58" i="10"/>
  <c r="R58" i="10" s="1"/>
  <c r="E29" i="10"/>
  <c r="R29" i="10" s="1"/>
  <c r="R23" i="10"/>
  <c r="E22" i="10"/>
  <c r="R22" i="10" s="1"/>
  <c r="R38" i="10"/>
  <c r="E37" i="10"/>
  <c r="R37" i="10" s="1"/>
  <c r="R76" i="10"/>
  <c r="R41" i="10"/>
  <c r="R72" i="10"/>
  <c r="Q56" i="10"/>
  <c r="C67" i="10"/>
  <c r="P56" i="10"/>
  <c r="P40" i="10"/>
  <c r="R40" i="10" s="1"/>
  <c r="C63" i="10"/>
  <c r="Q64" i="10"/>
  <c r="Q40" i="10"/>
  <c r="P48" i="10"/>
  <c r="D73" i="10"/>
  <c r="Q79" i="10"/>
  <c r="F81" i="10"/>
  <c r="D20" i="10"/>
  <c r="D79" i="10" s="1"/>
  <c r="D28" i="10"/>
  <c r="E28" i="10" s="1"/>
  <c r="D37" i="10"/>
  <c r="D46" i="10" s="1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S48" i="9"/>
  <c r="E64" i="9"/>
  <c r="R64" i="9" s="1"/>
  <c r="Q64" i="9"/>
  <c r="D29" i="9"/>
  <c r="Q29" i="9"/>
  <c r="Q28" i="9"/>
  <c r="P67" i="9"/>
  <c r="D67" i="9"/>
  <c r="E67" i="9" s="1"/>
  <c r="Q67" i="9"/>
  <c r="R23" i="9"/>
  <c r="E22" i="9"/>
  <c r="R22" i="9" s="1"/>
  <c r="R27" i="9"/>
  <c r="E29" i="9"/>
  <c r="R34" i="9"/>
  <c r="R35" i="9"/>
  <c r="R38" i="9"/>
  <c r="R42" i="9"/>
  <c r="R16" i="9"/>
  <c r="R29" i="9"/>
  <c r="R60" i="9"/>
  <c r="R33" i="9"/>
  <c r="R58" i="9"/>
  <c r="P79" i="9"/>
  <c r="E16" i="9"/>
  <c r="D41" i="9"/>
  <c r="P56" i="9"/>
  <c r="E58" i="9"/>
  <c r="E71" i="9"/>
  <c r="E73" i="9" s="1"/>
  <c r="Q79" i="9"/>
  <c r="E15" i="9"/>
  <c r="D37" i="9"/>
  <c r="P41" i="9"/>
  <c r="R41" i="9" s="1"/>
  <c r="E49" i="9"/>
  <c r="Q58" i="9"/>
  <c r="F81" i="9"/>
  <c r="C40" i="9"/>
  <c r="D28" i="9"/>
  <c r="E28" i="9" s="1"/>
  <c r="R28" i="9" s="1"/>
  <c r="C63" i="9"/>
  <c r="P37" i="9"/>
  <c r="R37" i="9" s="1"/>
  <c r="P73" i="9"/>
  <c r="S15" i="9"/>
  <c r="S59" i="8"/>
  <c r="E64" i="8"/>
  <c r="P64" i="8"/>
  <c r="Q56" i="8"/>
  <c r="P48" i="8"/>
  <c r="C79" i="8"/>
  <c r="Q29" i="8"/>
  <c r="E29" i="8"/>
  <c r="R29" i="8" s="1"/>
  <c r="D29" i="8"/>
  <c r="D79" i="8"/>
  <c r="R27" i="8"/>
  <c r="R16" i="8"/>
  <c r="P67" i="8"/>
  <c r="D67" i="8"/>
  <c r="E67" i="8" s="1"/>
  <c r="Q67" i="8"/>
  <c r="R23" i="8"/>
  <c r="E22" i="8"/>
  <c r="R15" i="8"/>
  <c r="R44" i="8"/>
  <c r="S48" i="8"/>
  <c r="R22" i="8"/>
  <c r="R38" i="8"/>
  <c r="P79" i="8"/>
  <c r="E16" i="8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40" i="8"/>
  <c r="C75" i="8" s="1"/>
  <c r="D28" i="8"/>
  <c r="E28" i="8" s="1"/>
  <c r="R28" i="8" s="1"/>
  <c r="E20" i="8"/>
  <c r="R20" i="8" s="1"/>
  <c r="P37" i="8"/>
  <c r="R37" i="8" s="1"/>
  <c r="P73" i="8"/>
  <c r="R73" i="8" s="1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37" i="7" s="1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E49" i="7"/>
  <c r="D20" i="7"/>
  <c r="D79" i="7" s="1"/>
  <c r="D28" i="7"/>
  <c r="E28" i="7" s="1"/>
  <c r="R28" i="7" s="1"/>
  <c r="R58" i="6"/>
  <c r="S59" i="6"/>
  <c r="C56" i="6"/>
  <c r="C67" i="6" s="1"/>
  <c r="P67" i="6" s="1"/>
  <c r="E64" i="6"/>
  <c r="Q64" i="6"/>
  <c r="R64" i="6"/>
  <c r="E20" i="6"/>
  <c r="R39" i="6"/>
  <c r="R19" i="6"/>
  <c r="R34" i="6"/>
  <c r="D67" i="6"/>
  <c r="E67" i="6" s="1"/>
  <c r="C82" i="6" s="1"/>
  <c r="Q67" i="6"/>
  <c r="R59" i="6"/>
  <c r="C85" i="6"/>
  <c r="F81" i="6"/>
  <c r="C63" i="6"/>
  <c r="Q79" i="6"/>
  <c r="P79" i="6"/>
  <c r="E41" i="6"/>
  <c r="E40" i="6" s="1"/>
  <c r="S48" i="6"/>
  <c r="R16" i="6"/>
  <c r="E37" i="6"/>
  <c r="R60" i="6"/>
  <c r="R23" i="6"/>
  <c r="E22" i="6"/>
  <c r="R22" i="6" s="1"/>
  <c r="R73" i="6"/>
  <c r="E16" i="6"/>
  <c r="P17" i="6"/>
  <c r="D41" i="6"/>
  <c r="E71" i="6"/>
  <c r="E73" i="6" s="1"/>
  <c r="C40" i="6"/>
  <c r="Q56" i="6"/>
  <c r="E15" i="6"/>
  <c r="E29" i="6"/>
  <c r="P41" i="6"/>
  <c r="R41" i="6" s="1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P37" i="5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P67" i="5"/>
  <c r="S13" i="5"/>
  <c r="S14" i="5"/>
  <c r="E16" i="5"/>
  <c r="P17" i="5"/>
  <c r="R19" i="5"/>
  <c r="D41" i="5"/>
  <c r="E58" i="5"/>
  <c r="R58" i="5" s="1"/>
  <c r="R62" i="5"/>
  <c r="E71" i="5"/>
  <c r="D29" i="5"/>
  <c r="C40" i="5"/>
  <c r="C79" i="5"/>
  <c r="P41" i="5"/>
  <c r="R41" i="5" s="1"/>
  <c r="E49" i="5"/>
  <c r="C75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2" i="4" s="1"/>
  <c r="R27" i="4"/>
  <c r="E41" i="4"/>
  <c r="E40" i="4" s="1"/>
  <c r="R60" i="4"/>
  <c r="D79" i="4"/>
  <c r="R49" i="4"/>
  <c r="E48" i="4"/>
  <c r="E16" i="4"/>
  <c r="P17" i="4"/>
  <c r="D41" i="4"/>
  <c r="P64" i="4"/>
  <c r="E71" i="4"/>
  <c r="D29" i="4"/>
  <c r="C40" i="4"/>
  <c r="C75" i="4" s="1"/>
  <c r="P58" i="4"/>
  <c r="R58" i="4" s="1"/>
  <c r="C79" i="4"/>
  <c r="P41" i="4"/>
  <c r="Q58" i="4"/>
  <c r="D28" i="4"/>
  <c r="E28" i="4" s="1"/>
  <c r="R28" i="4" s="1"/>
  <c r="R19" i="4" l="1"/>
  <c r="E17" i="10"/>
  <c r="R17" i="10" s="1"/>
  <c r="R64" i="4"/>
  <c r="E46" i="10"/>
  <c r="R41" i="4"/>
  <c r="D79" i="9"/>
  <c r="G81" i="9" s="1"/>
  <c r="R37" i="4"/>
  <c r="P56" i="6"/>
  <c r="R41" i="7"/>
  <c r="R37" i="5"/>
  <c r="R37" i="6"/>
  <c r="P79" i="10"/>
  <c r="D69" i="5"/>
  <c r="R20" i="6"/>
  <c r="R58" i="7"/>
  <c r="E17" i="8"/>
  <c r="R17" i="8" s="1"/>
  <c r="AB56" i="3"/>
  <c r="G14" i="13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81" i="10"/>
  <c r="G79" i="10"/>
  <c r="E79" i="10"/>
  <c r="I79" i="10" s="1"/>
  <c r="R48" i="10"/>
  <c r="R56" i="10"/>
  <c r="R49" i="10"/>
  <c r="Q46" i="10"/>
  <c r="P46" i="10"/>
  <c r="R46" i="10" s="1"/>
  <c r="Q67" i="10"/>
  <c r="P67" i="10"/>
  <c r="D67" i="10"/>
  <c r="D69" i="10" s="1"/>
  <c r="D78" i="10" s="1"/>
  <c r="D105" i="3" s="1"/>
  <c r="C61" i="10"/>
  <c r="Q63" i="10"/>
  <c r="E63" i="10"/>
  <c r="P63" i="10"/>
  <c r="P77" i="10"/>
  <c r="R77" i="10" s="1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D69" i="9"/>
  <c r="R73" i="9"/>
  <c r="C82" i="9"/>
  <c r="R49" i="9"/>
  <c r="E48" i="9"/>
  <c r="E79" i="9" s="1"/>
  <c r="Q63" i="9"/>
  <c r="P63" i="9"/>
  <c r="E63" i="9"/>
  <c r="E61" i="9" s="1"/>
  <c r="E69" i="9" s="1"/>
  <c r="C61" i="9"/>
  <c r="R71" i="9"/>
  <c r="R67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R17" i="6" s="1"/>
  <c r="Q63" i="6"/>
  <c r="P63" i="6"/>
  <c r="E63" i="6"/>
  <c r="E61" i="6" s="1"/>
  <c r="E69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D78" i="5" s="1"/>
  <c r="E67" i="4"/>
  <c r="C82" i="4" s="1"/>
  <c r="D69" i="4"/>
  <c r="P67" i="4"/>
  <c r="P56" i="4"/>
  <c r="Q56" i="4"/>
  <c r="E79" i="4"/>
  <c r="Q67" i="4"/>
  <c r="R56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G79" i="9" l="1"/>
  <c r="R79" i="7"/>
  <c r="P63" i="12"/>
  <c r="E63" i="12"/>
  <c r="Q63" i="12"/>
  <c r="C61" i="12"/>
  <c r="H79" i="12"/>
  <c r="Q61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E69" i="10" s="1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D78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R79" i="5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D78" i="7" l="1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R69" i="9" s="1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R61" i="12" l="1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Q60" i="3"/>
  <c r="P60" i="3"/>
  <c r="D60" i="3"/>
  <c r="E60" i="3" s="1"/>
  <c r="Q59" i="3"/>
  <c r="P59" i="3"/>
  <c r="E59" i="3"/>
  <c r="E58" i="3" s="1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E43" i="3" s="1"/>
  <c r="Q42" i="3"/>
  <c r="P42" i="3"/>
  <c r="E42" i="3"/>
  <c r="C41" i="3"/>
  <c r="Q41" i="3" s="1"/>
  <c r="Q39" i="3"/>
  <c r="P39" i="3"/>
  <c r="Q38" i="3"/>
  <c r="P38" i="3"/>
  <c r="C37" i="3"/>
  <c r="Q36" i="3"/>
  <c r="P36" i="3"/>
  <c r="Q35" i="3"/>
  <c r="P35" i="3"/>
  <c r="Q34" i="3"/>
  <c r="P34" i="3"/>
  <c r="Q33" i="3"/>
  <c r="P33" i="3"/>
  <c r="Q32" i="3"/>
  <c r="P32" i="3"/>
  <c r="E32" i="3"/>
  <c r="Q31" i="3"/>
  <c r="P31" i="3"/>
  <c r="D31" i="3"/>
  <c r="E31" i="3" s="1"/>
  <c r="Q30" i="3"/>
  <c r="P30" i="3"/>
  <c r="D30" i="3"/>
  <c r="E30" i="3" s="1"/>
  <c r="C29" i="3"/>
  <c r="Q28" i="3"/>
  <c r="P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38" i="3" l="1"/>
  <c r="R5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4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29" i="3" s="1"/>
  <c r="R54" i="3"/>
  <c r="R71" i="3"/>
  <c r="R60" i="3"/>
  <c r="R35" i="3"/>
  <c r="R16" i="3"/>
  <c r="R43" i="3"/>
  <c r="R27" i="3"/>
  <c r="R68" i="3"/>
  <c r="R24" i="3"/>
  <c r="R42" i="3"/>
  <c r="Q58" i="3"/>
  <c r="E14" i="3"/>
  <c r="P73" i="3"/>
  <c r="E19" i="3"/>
  <c r="R19" i="3" s="1"/>
  <c r="P37" i="3"/>
  <c r="P22" i="3"/>
  <c r="R38" i="3" l="1"/>
  <c r="Y57" i="3"/>
  <c r="AD56" i="3"/>
  <c r="E63" i="3"/>
  <c r="C61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Q69" i="3"/>
  <c r="P69" i="3"/>
  <c r="R65" i="3"/>
  <c r="Q77" i="3"/>
  <c r="C78" i="3"/>
  <c r="C107" i="3" s="1"/>
  <c r="E75" i="3"/>
  <c r="I79" i="3"/>
  <c r="H79" i="3"/>
  <c r="R79" i="3"/>
  <c r="D109" i="3" l="1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E10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<sst xmlns="http://schemas.openxmlformats.org/spreadsheetml/2006/main" count="2350" uniqueCount="282">
  <si>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</si>
  <si>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</si>
  <si>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</si>
  <si>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</si>
  <si>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</si>
  <si>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</si>
  <si>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</si>
  <si>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</si>
  <si>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</si>
  <si>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</si>
  <si>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</si>
  <si>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</si>
  <si>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</si>
  <si>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</si>
  <si>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</si>
  <si>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</si>
  <si>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</si>
  <si>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</si>
  <si>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</si>
  <si>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</si>
  <si>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</si>
  <si>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</si>
  <si>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</si>
  <si>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</si>
  <si>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</si>
  <si>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</si>
  <si>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</si>
  <si>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</si>
  <si>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</si>
  <si>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</si>
  <si>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</si>
  <si>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</si>
  <si>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</si>
  <si>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</si>
  <si>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</si>
  <si>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</si>
  <si>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</si>
  <si>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</si>
  <si>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</si>
  <si>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</si>
  <si>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</si>
  <si>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</si>
  <si>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</si>
  <si>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</si>
  <si>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</si>
  <si>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</si>
  <si>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</si>
  <si>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</si>
  <si>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</si>
  <si>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</si>
  <si>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</si>
  <si>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</si>
  <si>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</si>
  <si>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</si>
  <si>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</si>
  <si>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</si>
  <si>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</si>
  <si>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</si>
  <si>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</si>
  <si>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</si>
  <si>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</si>
  <si>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</si>
  <si>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</si>
  <si>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</si>
  <si>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</si>
  <si>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</si>
  <si>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</si>
  <si>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</si>
  <si>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</si>
  <si>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</si>
  <si>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</si>
  <si>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</si>
  <si>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</si>
  <si>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</si>
  <si>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</si>
  <si>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</si>
  <si>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</si>
  <si>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</si>
  <si>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</si>
  <si>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</si>
  <si>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</si>
  <si>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</si>
  <si>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</si>
  <si>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</si>
  <si>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</si>
  <si>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</si>
  <si>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</si>
  <si>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</si>
  <si>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</si>
  <si>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</si>
  <si>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</si>
  <si>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</si>
  <si>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</si>
  <si>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</si>
  <si>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</si>
  <si>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</si>
  <si>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</si>
  <si>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</si>
  <si>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</si>
  <si>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</si>
  <si>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</si>
  <si>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</si>
  <si>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</si>
  <si>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</si>
  <si>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</si>
  <si>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</si>
  <si>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</si>
  <si>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</si>
  <si>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</si>
  <si>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</si>
  <si>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</si>
  <si>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</si>
  <si>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</si>
  <si>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</si>
  <si>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</si>
  <si>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</si>
  <si>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</si>
  <si>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</si>
  <si>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</si>
  <si>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</si>
  <si>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</si>
  <si>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</si>
  <si>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</si>
  <si>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</si>
  <si>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</si>
  <si>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</si>
  <si>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</si>
  <si>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</si>
  <si>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</si>
  <si>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</si>
  <si>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</si>
  <si>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</si>
  <si>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</si>
  <si>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</si>
  <si>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</si>
  <si>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</si>
  <si>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</si>
  <si>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</si>
  <si>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</si>
  <si>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</si>
  <si>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</si>
  <si>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</si>
  <si>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</si>
  <si>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</si>
  <si>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</si>
  <si>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</si>
  <si>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</si>
  <si>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</si>
  <si>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</si>
  <si>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</si>
  <si>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</si>
  <si>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</si>
  <si>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</si>
  <si>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</si>
  <si>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</si>
  <si>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</si>
  <si>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</si>
  <si>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</si>
  <si>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</si>
  <si>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</si>
  <si>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</si>
  <si>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</si>
  <si>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</si>
  <si>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</si>
  <si>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</si>
  <si>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</si>
  <si>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</si>
  <si>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</si>
  <si>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</si>
  <si>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</si>
  <si>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</si>
  <si>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</si>
  <si>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</si>
  <si>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</si>
  <si>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</si>
  <si>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</si>
  <si>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</si>
  <si>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</si>
  <si>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</si>
  <si>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</si>
  <si>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</si>
  <si>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</si>
  <si>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</si>
  <si>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</si>
  <si>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</si>
  <si>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</si>
  <si>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</si>
  <si>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</si>
  <si>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</si>
  <si>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</si>
  <si>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</si>
  <si>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</si>
  <si>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</si>
  <si>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</si>
  <si>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</si>
  <si>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</si>
  <si>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</si>
  <si>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</si>
  <si>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</si>
  <si>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</si>
  <si>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</si>
  <si>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</si>
  <si>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</si>
  <si>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</si>
  <si>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</si>
  <si>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</si>
  <si>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</si>
  <si>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</si>
  <si>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</si>
  <si>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</si>
  <si>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</si>
  <si>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</si>
  <si>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</si>
  <si>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</si>
  <si>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</si>
  <si>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</si>
  <si>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</si>
  <si>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</si>
  <si>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</si>
  <si>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</si>
  <si>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</si>
  <si>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</si>
  <si>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</si>
  <si>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</si>
  <si>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</si>
  <si>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</si>
  <si>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</si>
  <si>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</si>
  <si>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</si>
  <si>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</si>
  <si>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</si>
  <si>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</si>
  <si>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</si>
  <si>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</si>
  <si>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</si>
  <si>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</si>
  <si>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</si>
  <si>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</si>
  <si>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</si>
  <si>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</si>
  <si>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</si>
  <si>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</si>
  <si>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</si>
  <si>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</si>
  <si>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</si>
  <si>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</si>
  <si>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</si>
  <si>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</si>
  <si>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</si>
  <si>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</si>
  <si>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</si>
  <si>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</si>
  <si>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</si>
  <si>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</si>
  <si>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</si>
  <si>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</si>
  <si>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</si>
  <si>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</si>
  <si>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</si>
  <si>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</si>
  <si>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</si>
  <si>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</si>
  <si>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</si>
  <si>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</si>
  <si>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</si>
  <si>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</si>
  <si>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</si>
  <si>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</si>
  <si>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</si>
  <si>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</si>
  <si>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</si>
  <si>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</si>
  <si>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</si>
  <si>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</si>
  <si>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</si>
  <si>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Valoarea fără TVA</t>
  </si>
  <si>
    <t>OK</t>
  </si>
  <si>
    <t>DEVIZUL OBIECTULUI 3 - ACCES PERSOANE CU DIZABILITATI</t>
  </si>
  <si>
    <t>DEVIZUL OBIECTULUI 4 - CHELTUIELI CONEXE - MASURI SUPLIMENTARE PENTRU
PERSOANELE CU DIZABILITATI</t>
  </si>
  <si>
    <t>panouri</t>
  </si>
  <si>
    <t>aici intra becuri</t>
  </si>
  <si>
    <t xml:space="preserve">     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</si>
</sst>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4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0" fontId="1" fillId="24" borderId="8" xfId="0" applyFont="1" applyFill="1" applyBorder="1" applyAlignment="1">
      <alignment vertical="center" wrapText="1"/>
    </xf>
    <xf numFmtId="0" fontId="1" fillId="25" borderId="8" xfId="0" applyFont="1" applyFill="1" applyBorder="1" applyAlignment="1">
      <alignment vertical="center" wrapText="1"/>
    </xf>
    <xf numFmtId="0" fontId="1" fillId="26" borderId="8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1" fillId="27" borderId="8" xfId="0" applyFont="1" applyFill="1" applyBorder="1" applyAlignment="1">
      <alignment vertical="center" wrapText="1"/>
    </xf>
    <xf numFmtId="0" fontId="1" fillId="28" borderId="8" xfId="0" applyFont="1" applyFill="1" applyBorder="1" applyAlignment="1">
      <alignment vertical="center" wrapText="1"/>
    </xf>
    <xf numFmtId="0" fontId="1" fillId="29" borderId="8" xfId="0" applyFont="1" applyFill="1" applyBorder="1" applyAlignment="1">
      <alignment vertical="center" wrapText="1"/>
    </xf>
    <xf numFmtId="0" fontId="4" fillId="30" borderId="8" xfId="1" applyFont="1" applyFill="1" applyBorder="1" applyAlignment="1">
      <alignment vertical="center" wrapText="1"/>
    </xf>
    <xf numFmtId="0" fontId="1" fillId="31" borderId="8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3" applyFont="1" applyBorder="1" applyAlignment="1">
      <alignment vertical="top" wrapText="1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114300</xdr:rowOff>
    </xdr:from>
    <xdr:to>
      <xdr:col>4</xdr:col>
      <xdr:colOff>144780</xdr:colOff>
      <xdr:row>95</xdr:row>
      <xdr:rowOff>176022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10427E-C441-4CC9-BFAA-27D306075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3441025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416676</xdr:colOff>
      <xdr:row>93</xdr:row>
      <xdr:rowOff>66918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69C10C-2897-4DF0-B893-FBC12ED54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7498773"/>
          <a:ext cx="1325880" cy="1261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414202</xdr:colOff>
      <xdr:row>93</xdr:row>
      <xdr:rowOff>37229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CCE6F-2439-4B1D-96B8-900E1F6B7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786" y="7551964"/>
          <a:ext cx="1325880" cy="1261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415713</xdr:colOff>
      <xdr:row>93</xdr:row>
      <xdr:rowOff>55372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A2BD21-C2BA-44BF-B55D-DBD2F2793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7514167"/>
          <a:ext cx="1325880" cy="1261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414202</xdr:colOff>
      <xdr:row>93</xdr:row>
      <xdr:rowOff>37229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5B1EB3-481E-4E54-8B4D-0985DCED3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19077" cy="1237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4</xdr:col>
      <xdr:colOff>288713</xdr:colOff>
      <xdr:row>36</xdr:row>
      <xdr:rowOff>55372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AC9743-3B82-436D-B47F-C4543FB5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5228167"/>
          <a:ext cx="1325880" cy="1261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iintlconsulting-my.sharepoint.com/Users/Bogdan/Desktop/DETA%20BLOCURI%20SCAN/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DO 4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egislatie.just.ro/Public/DetaliiDocumentAfis/8372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egislatie.just.ro/Public/DetaliiDocumentAfis/83724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114"/>
  <sheetViews>
    <sheetView tabSelected="1" view="pageBreakPreview" zoomScaleNormal="100" zoomScaleSheetLayoutView="100" workbookViewId="0">
      <selection activeCell="A12" sqref="A12:E12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11.28515625" style="62" bestFit="1" customWidth="1"/>
    <col min="29" max="16384" width="9.140625" style="62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258" t="s">
        <v>281</v>
      </c>
      <c r="D2" s="258"/>
      <c r="E2" s="258"/>
    </row>
    <row r="3" spans="1:21" x14ac:dyDescent="0.25">
      <c r="A3" s="260" t="s">
        <v>167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155</v>
      </c>
      <c r="B5" s="261"/>
      <c r="C5" s="261"/>
      <c r="D5" s="261"/>
      <c r="E5" s="261"/>
      <c r="F5" s="60"/>
    </row>
    <row r="6" spans="1:21" ht="18" customHeight="1" x14ac:dyDescent="0.25">
      <c r="A6" s="260" t="s">
        <v>156</v>
      </c>
      <c r="B6" s="260"/>
      <c r="C6" s="260"/>
      <c r="D6" s="260"/>
      <c r="E6" s="260"/>
      <c r="F6" s="59"/>
    </row>
    <row r="7" spans="1:21" ht="6" customHeight="1" x14ac:dyDescent="0.25">
      <c r="B7" s="260"/>
      <c r="C7" s="260"/>
      <c r="D7" s="260"/>
      <c r="E7" s="260"/>
      <c r="F7" s="260"/>
    </row>
    <row r="8" spans="1:21" x14ac:dyDescent="0.25">
      <c r="A8" s="259" t="s">
        <v>0</v>
      </c>
      <c r="B8" s="259" t="s">
        <v>1</v>
      </c>
      <c r="C8" s="259" t="s">
        <v>2</v>
      </c>
      <c r="D8" s="259"/>
      <c r="E8" s="259"/>
      <c r="F8" s="249" t="s">
        <v>135</v>
      </c>
      <c r="G8" s="250" t="s">
        <v>136</v>
      </c>
      <c r="M8" s="251"/>
      <c r="N8" s="252"/>
      <c r="O8" s="252"/>
      <c r="P8" s="252"/>
      <c r="Q8" s="252"/>
    </row>
    <row r="9" spans="1:21" ht="31.5" x14ac:dyDescent="0.25">
      <c r="A9" s="259"/>
      <c r="B9" s="259"/>
      <c r="C9" s="93" t="s">
        <v>275</v>
      </c>
      <c r="D9" s="93" t="s">
        <v>4</v>
      </c>
      <c r="E9" s="93" t="s">
        <v>5</v>
      </c>
      <c r="F9" s="249"/>
      <c r="G9" s="250"/>
    </row>
    <row r="10" spans="1:21" x14ac:dyDescent="0.25">
      <c r="A10" s="259"/>
      <c r="B10" s="259"/>
      <c r="C10" s="93" t="s">
        <v>6</v>
      </c>
      <c r="D10" s="93" t="s">
        <v>6</v>
      </c>
      <c r="E10" s="93" t="s">
        <v>6</v>
      </c>
      <c r="F10" s="249"/>
      <c r="G10" s="250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53" t="s">
        <v>7</v>
      </c>
      <c r="B12" s="253"/>
      <c r="C12" s="253"/>
      <c r="D12" s="253"/>
      <c r="E12" s="253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53" t="s">
        <v>17</v>
      </c>
      <c r="B18" s="253"/>
      <c r="C18" s="253"/>
      <c r="D18" s="253"/>
      <c r="E18" s="253"/>
      <c r="H18" s="68"/>
      <c r="I18" s="254" t="s">
        <v>139</v>
      </c>
      <c r="J18" s="254"/>
      <c r="K18" s="254"/>
      <c r="L18" s="254"/>
      <c r="M18" s="254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4"/>
      <c r="J19" s="254"/>
      <c r="K19" s="254"/>
      <c r="L19" s="254"/>
      <c r="M19" s="254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54"/>
      <c r="J20" s="254"/>
      <c r="K20" s="254"/>
      <c r="L20" s="254"/>
      <c r="M20" s="254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53" t="s">
        <v>21</v>
      </c>
      <c r="B21" s="253"/>
      <c r="C21" s="253"/>
      <c r="D21" s="253"/>
      <c r="E21" s="253"/>
      <c r="H21" s="68"/>
      <c r="I21" s="254"/>
      <c r="J21" s="254"/>
      <c r="K21" s="254"/>
      <c r="L21" s="254"/>
      <c r="M21" s="254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54" t="s">
        <v>140</v>
      </c>
      <c r="J22" s="254"/>
      <c r="K22" s="254"/>
      <c r="L22" s="254"/>
      <c r="M22" s="254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4"/>
      <c r="J23" s="254"/>
      <c r="K23" s="254"/>
      <c r="L23" s="254"/>
      <c r="M23" s="254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4"/>
      <c r="J24" s="254"/>
      <c r="K24" s="254"/>
      <c r="L24" s="254"/>
      <c r="M24" s="254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4"/>
      <c r="J25" s="254"/>
      <c r="K25" s="254"/>
      <c r="L25" s="254"/>
      <c r="M25" s="254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4"/>
      <c r="J26" s="254"/>
      <c r="K26" s="254"/>
      <c r="L26" s="254"/>
      <c r="M26" s="254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238" t="s">
        <v>33</v>
      </c>
      <c r="C27" s="98">
        <v>3581.8</v>
      </c>
      <c r="D27" s="96">
        <v>680.54</v>
      </c>
      <c r="E27" s="96">
        <f t="shared" si="12"/>
        <v>4262.34</v>
      </c>
      <c r="F27" s="67" t="s">
        <v>138</v>
      </c>
      <c r="H27" s="68"/>
      <c r="I27" s="254"/>
      <c r="J27" s="254"/>
      <c r="K27" s="254"/>
      <c r="L27" s="254"/>
      <c r="M27" s="254"/>
      <c r="P27" s="65">
        <f t="shared" si="8"/>
        <v>4262.3419999999996</v>
      </c>
      <c r="Q27" s="66">
        <f t="shared" si="9"/>
        <v>680.54200000000003</v>
      </c>
      <c r="R27" s="67" t="b">
        <f t="shared" si="6"/>
        <v>0</v>
      </c>
    </row>
    <row r="28" spans="1:24" ht="48.6" customHeight="1" x14ac:dyDescent="0.25">
      <c r="A28" s="97" t="s">
        <v>34</v>
      </c>
      <c r="B28" s="238" t="s">
        <v>35</v>
      </c>
      <c r="C28" s="98">
        <v>5116.8599999999997</v>
      </c>
      <c r="D28" s="96">
        <v>972.2</v>
      </c>
      <c r="E28" s="96">
        <f t="shared" si="12"/>
        <v>6089.0599999999995</v>
      </c>
      <c r="F28" s="67" t="s">
        <v>138</v>
      </c>
      <c r="H28" s="68"/>
      <c r="I28" s="68"/>
      <c r="P28" s="65">
        <f t="shared" si="8"/>
        <v>6089.0633999999991</v>
      </c>
      <c r="Q28" s="66">
        <f t="shared" si="9"/>
        <v>972.20339999999999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62675.28</v>
      </c>
      <c r="D29" s="112">
        <f t="shared" ref="D29:U29" si="13">SUM(D30:D35)</f>
        <v>11908.3</v>
      </c>
      <c r="E29" s="112">
        <f t="shared" si="13"/>
        <v>74583.58</v>
      </c>
      <c r="F29" s="112">
        <f t="shared" si="13"/>
        <v>0</v>
      </c>
      <c r="G29" s="112">
        <f t="shared" si="13"/>
        <v>0</v>
      </c>
      <c r="H29" s="112">
        <f t="shared" si="13"/>
        <v>0</v>
      </c>
      <c r="I29" s="112">
        <f t="shared" si="13"/>
        <v>0</v>
      </c>
      <c r="J29" s="112">
        <f t="shared" si="13"/>
        <v>0</v>
      </c>
      <c r="K29" s="112">
        <f t="shared" si="13"/>
        <v>0</v>
      </c>
      <c r="L29" s="112">
        <f t="shared" si="13"/>
        <v>0</v>
      </c>
      <c r="M29" s="112">
        <f t="shared" si="13"/>
        <v>0</v>
      </c>
      <c r="N29" s="112">
        <f t="shared" si="13"/>
        <v>0</v>
      </c>
      <c r="O29" s="112">
        <f t="shared" si="13"/>
        <v>0</v>
      </c>
      <c r="P29" s="112">
        <f t="shared" si="13"/>
        <v>74583.583199999994</v>
      </c>
      <c r="Q29" s="112">
        <f t="shared" si="13"/>
        <v>11908.3032</v>
      </c>
      <c r="R29" s="112">
        <f t="shared" si="13"/>
        <v>0</v>
      </c>
      <c r="S29" s="112">
        <f t="shared" si="13"/>
        <v>0</v>
      </c>
      <c r="T29" s="112">
        <f t="shared" si="13"/>
        <v>0</v>
      </c>
      <c r="U29" s="112">
        <f t="shared" si="13"/>
        <v>0</v>
      </c>
      <c r="X29" s="122">
        <f>C29</f>
        <v>62675.28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238" t="s">
        <v>43</v>
      </c>
      <c r="C32" s="96">
        <v>12675.28</v>
      </c>
      <c r="D32" s="96">
        <v>2408.3000000000002</v>
      </c>
      <c r="E32" s="96">
        <f>C32+D32</f>
        <v>15083.580000000002</v>
      </c>
      <c r="F32" s="62" t="s">
        <v>138</v>
      </c>
      <c r="H32" s="68"/>
      <c r="I32" s="68"/>
      <c r="P32" s="65">
        <f t="shared" si="8"/>
        <v>15083.583200000001</v>
      </c>
      <c r="Q32" s="66">
        <f t="shared" si="9"/>
        <v>2408.3032000000003</v>
      </c>
      <c r="R32" s="67" t="b">
        <f t="shared" si="6"/>
        <v>0</v>
      </c>
    </row>
    <row r="33" spans="1:28" ht="31.5" x14ac:dyDescent="0.25">
      <c r="A33" s="95" t="s">
        <v>44</v>
      </c>
      <c r="B33" s="241" t="s">
        <v>45</v>
      </c>
      <c r="C33" s="96">
        <v>5000</v>
      </c>
      <c r="D33" s="96">
        <v>950</v>
      </c>
      <c r="E33" s="96">
        <f t="shared" ref="E33:E36" si="15">C33+D33</f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8" ht="31.5" x14ac:dyDescent="0.25">
      <c r="A34" s="95" t="s">
        <v>46</v>
      </c>
      <c r="B34" s="239" t="s">
        <v>47</v>
      </c>
      <c r="C34" s="96">
        <v>5000</v>
      </c>
      <c r="D34" s="96">
        <v>950</v>
      </c>
      <c r="E34" s="96">
        <f t="shared" si="15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8" x14ac:dyDescent="0.25">
      <c r="A35" s="95" t="s">
        <v>48</v>
      </c>
      <c r="B35" s="241" t="s">
        <v>49</v>
      </c>
      <c r="C35" s="96">
        <v>40000</v>
      </c>
      <c r="D35" s="96">
        <v>7600</v>
      </c>
      <c r="E35" s="96">
        <f t="shared" si="15"/>
        <v>47600</v>
      </c>
      <c r="F35" s="67" t="s">
        <v>138</v>
      </c>
      <c r="H35" s="68"/>
      <c r="I35" s="68"/>
      <c r="P35" s="65">
        <f t="shared" si="8"/>
        <v>47600</v>
      </c>
      <c r="Q35" s="66">
        <f t="shared" si="9"/>
        <v>7600</v>
      </c>
      <c r="R35" s="67" t="b">
        <f t="shared" si="6"/>
        <v>1</v>
      </c>
    </row>
    <row r="36" spans="1:28" x14ac:dyDescent="0.25">
      <c r="A36" s="95" t="s">
        <v>50</v>
      </c>
      <c r="B36" s="243" t="s">
        <v>51</v>
      </c>
      <c r="C36" s="96">
        <v>10000</v>
      </c>
      <c r="D36" s="96">
        <v>1900</v>
      </c>
      <c r="E36" s="96">
        <f t="shared" si="15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8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6">SUM(D38:D39)</f>
        <v>10355</v>
      </c>
      <c r="E37" s="112">
        <f t="shared" si="16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8" ht="31.5" x14ac:dyDescent="0.25">
      <c r="A38" s="95" t="s">
        <v>54</v>
      </c>
      <c r="B38" s="240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8" x14ac:dyDescent="0.25">
      <c r="A39" s="95" t="s">
        <v>56</v>
      </c>
      <c r="B39" s="246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8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7">D41+D44+D45</f>
        <v>3040</v>
      </c>
      <c r="E40" s="112">
        <f t="shared" si="17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8" x14ac:dyDescent="0.25">
      <c r="A41" s="95" t="s">
        <v>60</v>
      </c>
      <c r="B41" s="241" t="s">
        <v>61</v>
      </c>
      <c r="C41" s="96">
        <f>C42+C43</f>
        <v>5000</v>
      </c>
      <c r="D41" s="96">
        <f t="shared" ref="D41:E41" si="18">D42+D43</f>
        <v>950</v>
      </c>
      <c r="E41" s="96">
        <f t="shared" si="18"/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8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8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8" x14ac:dyDescent="0.25">
      <c r="A44" s="95" t="s">
        <v>66</v>
      </c>
      <c r="B44" s="244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8" ht="54" customHeight="1" x14ac:dyDescent="0.25">
      <c r="A45" s="95" t="s">
        <v>68</v>
      </c>
      <c r="B45" s="245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8" s="67" customFormat="1" x14ac:dyDescent="0.25">
      <c r="A46" s="115"/>
      <c r="B46" s="115" t="s">
        <v>70</v>
      </c>
      <c r="C46" s="117">
        <f>C40+C37+C36+C29+C28+C27+C26+C22</f>
        <v>151873.93999999997</v>
      </c>
      <c r="D46" s="117">
        <f t="shared" ref="D46:E46" si="19">D40+D37+D36+D29+D28+D27+D26+D22</f>
        <v>28856.04</v>
      </c>
      <c r="E46" s="117">
        <f t="shared" si="19"/>
        <v>180729.98</v>
      </c>
      <c r="H46" s="72"/>
      <c r="I46" s="72"/>
      <c r="P46" s="65">
        <f t="shared" si="8"/>
        <v>180729.98859999995</v>
      </c>
      <c r="Q46" s="66">
        <f t="shared" si="9"/>
        <v>28856.048599999995</v>
      </c>
      <c r="R46" s="67" t="b">
        <f t="shared" si="6"/>
        <v>0</v>
      </c>
    </row>
    <row r="47" spans="1:28" ht="28.5" customHeight="1" x14ac:dyDescent="0.25">
      <c r="A47" s="253" t="s">
        <v>71</v>
      </c>
      <c r="B47" s="253"/>
      <c r="C47" s="253"/>
      <c r="D47" s="253"/>
      <c r="E47" s="253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AB47" s="78">
        <f>'DO4'!E26</f>
        <v>162240.65000000002</v>
      </c>
    </row>
    <row r="48" spans="1:28" s="70" customFormat="1" x14ac:dyDescent="0.25">
      <c r="A48" s="95" t="s">
        <v>72</v>
      </c>
      <c r="B48" s="95" t="s">
        <v>73</v>
      </c>
      <c r="C48" s="96">
        <f>'DO1'!E18+'DO2'!E18+'DO3'!E18+'DO4'!E18</f>
        <v>882252.89999999991</v>
      </c>
      <c r="D48" s="96">
        <f>'DO1'!F18+'DO2'!F18+'DO3'!F18+'DO4'!F18</f>
        <v>167628.05000000002</v>
      </c>
      <c r="E48" s="96">
        <f>C48+D48</f>
        <v>1049880.95</v>
      </c>
      <c r="G48" s="70" t="s">
        <v>136</v>
      </c>
      <c r="H48" s="73"/>
      <c r="I48" s="73"/>
      <c r="P48" s="65">
        <f t="shared" si="8"/>
        <v>1049880.9509999999</v>
      </c>
      <c r="Q48" s="66">
        <f t="shared" si="9"/>
        <v>167628.05099999998</v>
      </c>
      <c r="R48" s="67" t="b">
        <f t="shared" si="6"/>
        <v>0</v>
      </c>
      <c r="S48" s="62" t="b">
        <f>Q48=D48</f>
        <v>0</v>
      </c>
      <c r="AB48" s="237">
        <f>'DO1'!E26</f>
        <v>653170.27</v>
      </c>
    </row>
    <row r="49" spans="1:32" hidden="1" x14ac:dyDescent="0.25">
      <c r="A49" s="100" t="s">
        <v>128</v>
      </c>
      <c r="B49" s="101" t="s">
        <v>73</v>
      </c>
      <c r="C49" s="96">
        <v>882252.9</v>
      </c>
      <c r="D49" s="96">
        <f t="shared" ref="D49:D55" si="20">C49*19%</f>
        <v>167628.05100000001</v>
      </c>
      <c r="E49" s="96">
        <f t="shared" ref="E49:E53" si="21">C49+D49</f>
        <v>1049880.9510000001</v>
      </c>
      <c r="F49" s="67" t="s">
        <v>138</v>
      </c>
      <c r="H49" s="68"/>
      <c r="I49" s="68"/>
      <c r="P49" s="65">
        <f t="shared" si="8"/>
        <v>1049880.9509999999</v>
      </c>
      <c r="Q49" s="66">
        <f t="shared" si="9"/>
        <v>167628.05100000001</v>
      </c>
      <c r="R49" s="67" t="b">
        <f t="shared" si="6"/>
        <v>1</v>
      </c>
    </row>
    <row r="50" spans="1:32" ht="47.25" hidden="1" x14ac:dyDescent="0.25">
      <c r="A50" s="100" t="s">
        <v>129</v>
      </c>
      <c r="B50" s="101" t="s">
        <v>130</v>
      </c>
      <c r="C50" s="96">
        <v>0</v>
      </c>
      <c r="D50" s="96">
        <f t="shared" si="20"/>
        <v>0</v>
      </c>
      <c r="E50" s="96">
        <f t="shared" si="21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32" ht="31.5" x14ac:dyDescent="0.25">
      <c r="A51" s="95" t="s">
        <v>74</v>
      </c>
      <c r="B51" s="95" t="s">
        <v>75</v>
      </c>
      <c r="C51" s="96">
        <f>'DO1'!E19+'DO2'!E19+'DO3'!E19+'DO4'!E19</f>
        <v>1747.8600000000001</v>
      </c>
      <c r="D51" s="96">
        <f>'DO1'!F19+'DO2'!F19+'DO3'!F19+'DO4'!F19</f>
        <v>332.1</v>
      </c>
      <c r="E51" s="96">
        <f t="shared" si="21"/>
        <v>2079.96</v>
      </c>
      <c r="F51" s="67" t="s">
        <v>138</v>
      </c>
      <c r="G51" s="62" t="s">
        <v>136</v>
      </c>
      <c r="H51" s="68"/>
      <c r="I51" s="68"/>
      <c r="P51" s="65">
        <f t="shared" si="8"/>
        <v>2079.9533999999999</v>
      </c>
      <c r="Q51" s="66">
        <f t="shared" si="9"/>
        <v>332.09340000000003</v>
      </c>
      <c r="R51" s="67" t="b">
        <f t="shared" si="6"/>
        <v>0</v>
      </c>
      <c r="S51" s="62" t="b">
        <f>Q51=D51</f>
        <v>0</v>
      </c>
      <c r="AB51" s="78">
        <f>'DO2'!E26</f>
        <v>84339.839999999997</v>
      </c>
    </row>
    <row r="52" spans="1:32" ht="31.5" x14ac:dyDescent="0.25">
      <c r="A52" s="95" t="s">
        <v>76</v>
      </c>
      <c r="B52" s="95" t="s">
        <v>77</v>
      </c>
      <c r="C52" s="96">
        <f>'DO1'!E21+'DO2'!E21+'DO3'!E21+'DO4'!E21</f>
        <v>15750</v>
      </c>
      <c r="D52" s="96">
        <f>'DO1'!F21+'DO2'!F21+'DO3'!F21+'DO4'!F21</f>
        <v>2992.5</v>
      </c>
      <c r="E52" s="96">
        <f t="shared" si="21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AB52" s="78">
        <f>'DO3'!E26</f>
        <v>40000</v>
      </c>
    </row>
    <row r="53" spans="1:32" ht="47.25" x14ac:dyDescent="0.25">
      <c r="A53" s="95" t="s">
        <v>78</v>
      </c>
      <c r="B53" s="95" t="s">
        <v>79</v>
      </c>
      <c r="C53" s="96">
        <f>'DO1'!E22+'DO2'!E22+'DO3'!E22+'DO4'!E22</f>
        <v>40000</v>
      </c>
      <c r="D53" s="96">
        <f>'DO1'!F22+'DO2'!F22+'DO3'!F22+'DO4'!F22</f>
        <v>7600</v>
      </c>
      <c r="E53" s="96">
        <f t="shared" si="21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</row>
    <row r="54" spans="1:32" s="67" customFormat="1" x14ac:dyDescent="0.25">
      <c r="A54" s="95" t="s">
        <v>80</v>
      </c>
      <c r="B54" s="95" t="s">
        <v>81</v>
      </c>
      <c r="C54" s="96">
        <v>0</v>
      </c>
      <c r="D54" s="96">
        <f t="shared" si="20"/>
        <v>0</v>
      </c>
      <c r="E54" s="96">
        <f t="shared" ref="E54:E55" si="22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32" x14ac:dyDescent="0.25">
      <c r="A55" s="95" t="s">
        <v>82</v>
      </c>
      <c r="B55" s="95" t="s">
        <v>83</v>
      </c>
      <c r="C55" s="96">
        <v>0</v>
      </c>
      <c r="D55" s="96">
        <f t="shared" si="20"/>
        <v>0</v>
      </c>
      <c r="E55" s="96">
        <f t="shared" si="22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32" x14ac:dyDescent="0.25">
      <c r="A56" s="115"/>
      <c r="B56" s="115" t="s">
        <v>84</v>
      </c>
      <c r="C56" s="116">
        <f>C48+C51+C52+C53+C54+C55</f>
        <v>939750.75999999989</v>
      </c>
      <c r="D56" s="116">
        <f t="shared" ref="D56:E56" si="23">D48+D51+D52+D53+D54+D55</f>
        <v>178552.65000000002</v>
      </c>
      <c r="E56" s="116">
        <f t="shared" si="23"/>
        <v>1118303.4099999999</v>
      </c>
      <c r="H56" s="68"/>
      <c r="I56" s="68"/>
      <c r="P56" s="65">
        <f t="shared" si="8"/>
        <v>1118303.4043999999</v>
      </c>
      <c r="Q56" s="66">
        <f t="shared" si="9"/>
        <v>178552.64439999999</v>
      </c>
      <c r="R56" s="67" t="b">
        <f t="shared" si="6"/>
        <v>0</v>
      </c>
      <c r="AB56" s="78">
        <f>SUM(AB47:AB55)</f>
        <v>939750.76</v>
      </c>
      <c r="AD56" s="78">
        <f>AB56-C56</f>
        <v>0</v>
      </c>
      <c r="AF56" s="62" t="s">
        <v>276</v>
      </c>
    </row>
    <row r="57" spans="1:32" x14ac:dyDescent="0.25">
      <c r="A57" s="253" t="s">
        <v>85</v>
      </c>
      <c r="B57" s="253"/>
      <c r="C57" s="253"/>
      <c r="D57" s="253"/>
      <c r="E57" s="253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70928.578699999998</v>
      </c>
      <c r="Z57" s="62" t="s">
        <v>168</v>
      </c>
    </row>
    <row r="58" spans="1:32" x14ac:dyDescent="0.25">
      <c r="A58" s="95" t="s">
        <v>86</v>
      </c>
      <c r="B58" s="95" t="s">
        <v>87</v>
      </c>
      <c r="C58" s="96">
        <f>C59+C60</f>
        <v>10527.11</v>
      </c>
      <c r="D58" s="96">
        <f t="shared" ref="D58:E58" si="24">D59+D60</f>
        <v>2000.15</v>
      </c>
      <c r="E58" s="96">
        <f t="shared" si="24"/>
        <v>12527.26</v>
      </c>
      <c r="F58" s="67"/>
      <c r="H58" s="68"/>
      <c r="I58" s="68"/>
      <c r="P58" s="65">
        <f t="shared" si="8"/>
        <v>12527.260899999999</v>
      </c>
      <c r="Q58" s="66">
        <f t="shared" si="9"/>
        <v>2000.1509000000001</v>
      </c>
      <c r="R58" s="67" t="b">
        <f t="shared" si="6"/>
        <v>0</v>
      </c>
      <c r="Y58" s="75">
        <f>Y57-X76</f>
        <v>-70982.47129999999</v>
      </c>
    </row>
    <row r="59" spans="1:32" ht="31.5" x14ac:dyDescent="0.25">
      <c r="A59" s="95" t="s">
        <v>88</v>
      </c>
      <c r="B59" s="95" t="s">
        <v>89</v>
      </c>
      <c r="C59" s="96">
        <v>10527.11</v>
      </c>
      <c r="D59" s="96">
        <v>2000.15</v>
      </c>
      <c r="E59" s="96">
        <f>C59+D59</f>
        <v>12527.26</v>
      </c>
      <c r="F59" s="67" t="s">
        <v>138</v>
      </c>
      <c r="G59" s="62" t="s">
        <v>136</v>
      </c>
      <c r="H59" s="68"/>
      <c r="I59" s="68"/>
      <c r="P59" s="65">
        <f t="shared" si="8"/>
        <v>12527.260899999999</v>
      </c>
      <c r="Q59" s="66">
        <f t="shared" si="9"/>
        <v>2000.1509000000001</v>
      </c>
      <c r="R59" s="67" t="b">
        <f t="shared" si="6"/>
        <v>0</v>
      </c>
      <c r="S59" s="62" t="b">
        <f>Q59=D59</f>
        <v>0</v>
      </c>
    </row>
    <row r="60" spans="1:32" x14ac:dyDescent="0.25">
      <c r="A60" s="95" t="s">
        <v>90</v>
      </c>
      <c r="B60" s="95" t="s">
        <v>91</v>
      </c>
      <c r="C60" s="96">
        <v>0</v>
      </c>
      <c r="D60" s="96">
        <f t="shared" ref="D60" si="25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32" x14ac:dyDescent="0.25">
      <c r="A61" s="95" t="s">
        <v>92</v>
      </c>
      <c r="B61" s="95" t="s">
        <v>93</v>
      </c>
      <c r="C61" s="101">
        <f>SUM(C62:C66)</f>
        <v>5365.42</v>
      </c>
      <c r="D61" s="101">
        <f t="shared" ref="D61" si="26">SUM(D62:D66)</f>
        <v>0</v>
      </c>
      <c r="E61" s="101">
        <f>C61+D61</f>
        <v>5365.42</v>
      </c>
      <c r="H61" s="68"/>
      <c r="I61" s="68"/>
      <c r="P61" s="65">
        <f t="shared" si="8"/>
        <v>6384.8498</v>
      </c>
      <c r="Q61" s="66">
        <f t="shared" si="9"/>
        <v>1019.4298</v>
      </c>
      <c r="R61" s="67" t="b">
        <f t="shared" si="6"/>
        <v>0</v>
      </c>
      <c r="S61" s="62" t="s">
        <v>141</v>
      </c>
      <c r="X61" s="62">
        <f>C61</f>
        <v>5365.42</v>
      </c>
    </row>
    <row r="62" spans="1:32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32" ht="31.5" x14ac:dyDescent="0.25">
      <c r="A63" s="95" t="s">
        <v>96</v>
      </c>
      <c r="B63" s="95" t="s">
        <v>97</v>
      </c>
      <c r="C63" s="96">
        <v>4472.6400000000003</v>
      </c>
      <c r="D63" s="96">
        <v>0</v>
      </c>
      <c r="E63" s="96">
        <f t="shared" ref="E63:E68" si="27">C63+D63</f>
        <v>4472.6400000000003</v>
      </c>
      <c r="F63" s="62" t="s">
        <v>137</v>
      </c>
      <c r="H63" s="68"/>
      <c r="I63" s="68"/>
      <c r="P63" s="65">
        <f t="shared" si="8"/>
        <v>5322.4416000000001</v>
      </c>
      <c r="Q63" s="66">
        <f t="shared" si="9"/>
        <v>849.80160000000012</v>
      </c>
      <c r="R63" s="67" t="b">
        <f t="shared" si="6"/>
        <v>0</v>
      </c>
      <c r="S63" s="62" t="s">
        <v>141</v>
      </c>
    </row>
    <row r="64" spans="1:32" ht="47.25" x14ac:dyDescent="0.25">
      <c r="A64" s="95" t="s">
        <v>98</v>
      </c>
      <c r="B64" s="95" t="s">
        <v>99</v>
      </c>
      <c r="C64" s="96">
        <v>892.78</v>
      </c>
      <c r="D64" s="96">
        <v>0</v>
      </c>
      <c r="E64" s="96">
        <f t="shared" si="27"/>
        <v>892.78</v>
      </c>
      <c r="F64" s="62" t="s">
        <v>137</v>
      </c>
      <c r="H64" s="68"/>
      <c r="I64" s="68"/>
      <c r="P64" s="65">
        <f t="shared" si="8"/>
        <v>1062.4081999999999</v>
      </c>
      <c r="Q64" s="66">
        <f t="shared" si="9"/>
        <v>169.62819999999999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7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7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46987.54</v>
      </c>
      <c r="D67" s="96">
        <v>8927.6299999999992</v>
      </c>
      <c r="E67" s="96">
        <f t="shared" si="27"/>
        <v>55915.17</v>
      </c>
      <c r="F67" s="67" t="s">
        <v>138</v>
      </c>
      <c r="P67" s="65">
        <f t="shared" si="8"/>
        <v>55915.172599999998</v>
      </c>
      <c r="Q67" s="66">
        <f t="shared" si="9"/>
        <v>8927.6326000000008</v>
      </c>
      <c r="R67" s="67" t="b">
        <f t="shared" si="6"/>
        <v>0</v>
      </c>
    </row>
    <row r="68" spans="1:24" x14ac:dyDescent="0.25">
      <c r="A68" s="95" t="s">
        <v>106</v>
      </c>
      <c r="B68" s="242" t="s">
        <v>107</v>
      </c>
      <c r="C68" s="96">
        <v>10000</v>
      </c>
      <c r="D68" s="96">
        <v>1900</v>
      </c>
      <c r="E68" s="96">
        <f t="shared" si="27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8"/>
      <c r="B69" s="108" t="s">
        <v>108</v>
      </c>
      <c r="C69" s="108">
        <f>C58+C61+C67+C68</f>
        <v>72880.070000000007</v>
      </c>
      <c r="D69" s="108">
        <f t="shared" ref="D69:E69" si="28">D58+D61+D67+D68</f>
        <v>12827.779999999999</v>
      </c>
      <c r="E69" s="108">
        <f t="shared" si="28"/>
        <v>85707.85</v>
      </c>
      <c r="P69" s="65">
        <f>C69*1.19</f>
        <v>86727.28330000001</v>
      </c>
      <c r="Q69" s="66">
        <f t="shared" si="9"/>
        <v>13847.213300000001</v>
      </c>
      <c r="R69" s="67" t="b">
        <f t="shared" si="6"/>
        <v>0</v>
      </c>
      <c r="S69" s="62" t="s">
        <v>141</v>
      </c>
    </row>
    <row r="70" spans="1:24" x14ac:dyDescent="0.25">
      <c r="A70" s="255" t="s">
        <v>109</v>
      </c>
      <c r="B70" s="255"/>
      <c r="C70" s="255"/>
      <c r="D70" s="255"/>
      <c r="E70" s="255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9">D71+D72</f>
        <v>0</v>
      </c>
      <c r="E73" s="108">
        <f t="shared" si="29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56" t="s">
        <v>115</v>
      </c>
      <c r="B74" s="256"/>
      <c r="C74" s="256"/>
      <c r="D74" s="256"/>
      <c r="E74" s="256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10870.35</v>
      </c>
      <c r="D75" s="103">
        <v>2065.37</v>
      </c>
      <c r="E75" s="103">
        <f>C75+D75</f>
        <v>12935.720000000001</v>
      </c>
      <c r="F75" s="62" t="s">
        <v>137</v>
      </c>
      <c r="P75" s="65">
        <f t="shared" si="8"/>
        <v>12935.7165</v>
      </c>
      <c r="Q75" s="66">
        <f t="shared" si="9"/>
        <v>2065.3665000000001</v>
      </c>
      <c r="R75" s="67" t="b">
        <f t="shared" si="6"/>
        <v>0</v>
      </c>
      <c r="X75" s="76">
        <f>C75</f>
        <v>10870.35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141911.04999999999</v>
      </c>
    </row>
    <row r="77" spans="1:24" x14ac:dyDescent="0.25">
      <c r="A77" s="108"/>
      <c r="B77" s="108" t="s">
        <v>120</v>
      </c>
      <c r="C77" s="108">
        <f>C75+C76</f>
        <v>10870.35</v>
      </c>
      <c r="D77" s="108">
        <f t="shared" ref="D77:E77" si="30">D75+D76</f>
        <v>2065.37</v>
      </c>
      <c r="E77" s="108">
        <f t="shared" si="30"/>
        <v>12935.720000000001</v>
      </c>
      <c r="P77" s="65">
        <f t="shared" si="8"/>
        <v>12935.7165</v>
      </c>
      <c r="Q77" s="66">
        <f t="shared" si="9"/>
        <v>2065.3665000000001</v>
      </c>
      <c r="R77" s="67" t="b">
        <f t="shared" si="6"/>
        <v>0</v>
      </c>
    </row>
    <row r="78" spans="1:24" x14ac:dyDescent="0.25">
      <c r="A78" s="248" t="s">
        <v>121</v>
      </c>
      <c r="B78" s="248"/>
      <c r="C78" s="113">
        <f>C77+C73+C69+C56+C46+C20+C17</f>
        <v>1175375.1199999999</v>
      </c>
      <c r="D78" s="113">
        <f t="shared" ref="D78:E78" si="31">D77+D73+D69+D56+D46+D20+D17</f>
        <v>222301.84000000003</v>
      </c>
      <c r="E78" s="113">
        <f t="shared" si="31"/>
        <v>1397676.96</v>
      </c>
      <c r="P78" s="65">
        <f t="shared" si="8"/>
        <v>1398696.3927999998</v>
      </c>
      <c r="Q78" s="66">
        <f t="shared" si="9"/>
        <v>223321.27279999998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894527.86999999988</v>
      </c>
      <c r="D79" s="114">
        <f t="shared" ref="D79:E79" si="32">D14+D15+D16+D20+D48+D51+D59</f>
        <v>169960.30000000002</v>
      </c>
      <c r="E79" s="114">
        <f t="shared" si="32"/>
        <v>1064488.17</v>
      </c>
      <c r="F79" s="62" t="s">
        <v>142</v>
      </c>
      <c r="G79" s="78">
        <f>C79+D79</f>
        <v>1064488.17</v>
      </c>
      <c r="H79" s="62" t="b">
        <f>G79=E79</f>
        <v>1</v>
      </c>
      <c r="I79" s="78">
        <f>E79-G79</f>
        <v>0</v>
      </c>
      <c r="P79" s="65">
        <f t="shared" si="8"/>
        <v>1064488.1652999998</v>
      </c>
      <c r="Q79" s="66">
        <f t="shared" si="9"/>
        <v>169960.29529999997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169960.29529999997</v>
      </c>
      <c r="G81" s="78">
        <f>D79-F81</f>
        <v>4.7000000486150384E-3</v>
      </c>
      <c r="H81" s="78"/>
    </row>
    <row r="82" spans="2:8" hidden="1" x14ac:dyDescent="0.25">
      <c r="B82" s="82" t="s">
        <v>151</v>
      </c>
      <c r="C82" s="83">
        <f>SUMIFS(E13:E76,F13:F76,"=BS")</f>
        <v>1290720.821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106956.14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407.61148931904341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7" t="s">
        <v>127</v>
      </c>
      <c r="D88" s="247"/>
      <c r="E88" s="247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89870.35</v>
      </c>
      <c r="D106" s="129">
        <f>'B3 NEEL'!D78</f>
        <v>17075.3665</v>
      </c>
      <c r="E106" s="129">
        <f>'B3 NEEL'!E78</f>
        <v>106945.71650000001</v>
      </c>
    </row>
    <row r="107" spans="2:22" hidden="1" x14ac:dyDescent="0.25">
      <c r="B107" s="62" t="s">
        <v>174</v>
      </c>
      <c r="C107" s="130">
        <f>C78</f>
        <v>1175375.1199999999</v>
      </c>
      <c r="D107" s="130">
        <f t="shared" ref="D107:E107" si="33">D78</f>
        <v>222301.84000000003</v>
      </c>
      <c r="E107" s="130">
        <f t="shared" si="33"/>
        <v>1397676.96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-1157817.1696799996</v>
      </c>
      <c r="D109" s="75">
        <f t="shared" ref="D109:E109" si="34">D107-D106-D105</f>
        <v>-218749.34902499994</v>
      </c>
      <c r="E109" s="75">
        <f t="shared" si="34"/>
        <v>-1376566.5187049992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155</v>
      </c>
      <c r="B5" s="261"/>
      <c r="C5" s="261"/>
      <c r="D5" s="261"/>
      <c r="E5" s="261"/>
      <c r="F5" s="60"/>
    </row>
    <row r="6" spans="1:21" ht="18" customHeight="1" x14ac:dyDescent="0.25">
      <c r="A6" s="260" t="s">
        <v>156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157</v>
      </c>
      <c r="B5" s="261"/>
      <c r="C5" s="261"/>
      <c r="D5" s="261"/>
      <c r="E5" s="261"/>
      <c r="F5" s="60"/>
    </row>
    <row r="6" spans="1:21" ht="18" customHeight="1" x14ac:dyDescent="0.25">
      <c r="A6" s="260" t="s">
        <v>158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159</v>
      </c>
      <c r="B5" s="261"/>
      <c r="C5" s="261"/>
      <c r="D5" s="261"/>
      <c r="E5" s="261"/>
      <c r="F5" s="60"/>
    </row>
    <row r="6" spans="1:21" ht="18" customHeight="1" x14ac:dyDescent="0.25">
      <c r="A6" s="260" t="s">
        <v>160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161</v>
      </c>
      <c r="B5" s="261"/>
      <c r="C5" s="261"/>
      <c r="D5" s="261"/>
      <c r="E5" s="261"/>
      <c r="F5" s="60"/>
    </row>
    <row r="6" spans="1:21" ht="18" customHeight="1" x14ac:dyDescent="0.25">
      <c r="A6" s="260" t="s">
        <v>162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163</v>
      </c>
      <c r="B5" s="261"/>
      <c r="C5" s="261"/>
      <c r="D5" s="261"/>
      <c r="E5" s="261"/>
      <c r="F5" s="60"/>
    </row>
    <row r="6" spans="1:21" ht="18" customHeight="1" x14ac:dyDescent="0.25">
      <c r="A6" s="260" t="s">
        <v>164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0" zoomScale="110" zoomScaleNormal="100" zoomScaleSheetLayoutView="11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63" t="s">
        <v>176</v>
      </c>
      <c r="B1" s="263"/>
      <c r="C1" s="263"/>
      <c r="D1" s="263"/>
      <c r="E1" s="263"/>
      <c r="F1" s="263"/>
      <c r="G1" s="263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64" t="str">
        <f>'A7..'!A6:E6</f>
        <v>Proiect nr. 814 / 2024</v>
      </c>
      <c r="B2" s="264"/>
      <c r="C2" s="264"/>
      <c r="D2" s="264"/>
      <c r="E2" s="264"/>
      <c r="F2" s="264"/>
      <c r="G2" s="264"/>
      <c r="H2" s="137"/>
      <c r="I2" s="137"/>
      <c r="J2" s="138"/>
      <c r="K2" s="139"/>
      <c r="M2" s="137"/>
    </row>
    <row r="3" spans="1:14" ht="27" customHeight="1" x14ac:dyDescent="0.25">
      <c r="A3" s="265" t="s">
        <v>177</v>
      </c>
      <c r="B3" s="266"/>
      <c r="C3" s="266"/>
      <c r="D3" s="266"/>
      <c r="E3" s="266"/>
      <c r="F3" s="266"/>
      <c r="G3" s="266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7" t="s">
        <v>178</v>
      </c>
      <c r="B5" s="267"/>
      <c r="C5" s="267"/>
      <c r="D5" s="267"/>
      <c r="E5" s="267"/>
      <c r="F5" s="267"/>
      <c r="G5" s="267"/>
    </row>
    <row r="6" spans="1:14" ht="19.5" customHeight="1" x14ac:dyDescent="0.25">
      <c r="A6" s="268" t="s">
        <v>0</v>
      </c>
      <c r="B6" s="269" t="s">
        <v>179</v>
      </c>
      <c r="C6" s="270"/>
      <c r="D6" s="271"/>
      <c r="E6" s="278" t="s">
        <v>180</v>
      </c>
      <c r="F6" s="148" t="s">
        <v>181</v>
      </c>
      <c r="G6" s="280" t="s">
        <v>182</v>
      </c>
    </row>
    <row r="7" spans="1:14" x14ac:dyDescent="0.25">
      <c r="A7" s="268"/>
      <c r="B7" s="272"/>
      <c r="C7" s="273"/>
      <c r="D7" s="274"/>
      <c r="E7" s="279"/>
      <c r="F7" s="150">
        <v>0.19</v>
      </c>
      <c r="G7" s="281"/>
    </row>
    <row r="8" spans="1:14" x14ac:dyDescent="0.25">
      <c r="A8" s="268"/>
      <c r="B8" s="275"/>
      <c r="C8" s="276"/>
      <c r="D8" s="277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7" t="s">
        <v>183</v>
      </c>
      <c r="B9" s="267"/>
      <c r="C9" s="267"/>
      <c r="D9" s="267"/>
      <c r="E9" s="267"/>
      <c r="F9" s="267"/>
      <c r="G9" s="267"/>
    </row>
    <row r="10" spans="1:14" ht="15" customHeight="1" x14ac:dyDescent="0.25">
      <c r="A10" s="152" t="s">
        <v>72</v>
      </c>
      <c r="B10" s="282" t="s">
        <v>73</v>
      </c>
      <c r="C10" s="282"/>
      <c r="D10" s="282"/>
      <c r="E10" s="153">
        <f>E11+E12+E13+E14</f>
        <v>653170.27</v>
      </c>
      <c r="F10" s="153">
        <f t="shared" ref="F10:G10" si="0">F11+F12+F13+F14</f>
        <v>124102.35</v>
      </c>
      <c r="G10" s="153">
        <f t="shared" si="0"/>
        <v>777272.62</v>
      </c>
    </row>
    <row r="11" spans="1:14" ht="15" customHeight="1" x14ac:dyDescent="0.25">
      <c r="A11" s="152" t="s">
        <v>184</v>
      </c>
      <c r="B11" s="283" t="s">
        <v>185</v>
      </c>
      <c r="C11" s="283"/>
      <c r="D11" s="283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62" t="s">
        <v>187</v>
      </c>
      <c r="C12" s="262"/>
      <c r="D12" s="262"/>
      <c r="E12" s="155">
        <v>653170.27</v>
      </c>
      <c r="F12" s="156">
        <v>124102.35</v>
      </c>
      <c r="G12" s="156">
        <f t="shared" si="2"/>
        <v>777272.62</v>
      </c>
    </row>
    <row r="13" spans="1:14" ht="15" customHeight="1" x14ac:dyDescent="0.25">
      <c r="A13" s="152" t="s">
        <v>188</v>
      </c>
      <c r="B13" s="262" t="s">
        <v>189</v>
      </c>
      <c r="C13" s="262"/>
      <c r="D13" s="262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62" t="s">
        <v>191</v>
      </c>
      <c r="C14" s="262"/>
      <c r="D14" s="262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87" t="s">
        <v>193</v>
      </c>
      <c r="C15" s="287"/>
      <c r="D15" s="287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7" t="s">
        <v>195</v>
      </c>
      <c r="C16" s="287"/>
      <c r="D16" s="287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7" t="s">
        <v>197</v>
      </c>
      <c r="C17" s="287"/>
      <c r="D17" s="287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7" t="s">
        <v>198</v>
      </c>
      <c r="B18" s="267"/>
      <c r="C18" s="267"/>
      <c r="D18" s="267"/>
      <c r="E18" s="163">
        <f>E10</f>
        <v>653170.27</v>
      </c>
      <c r="F18" s="163">
        <f t="shared" ref="F18:G18" si="3">F10</f>
        <v>124102.35</v>
      </c>
      <c r="G18" s="163">
        <f t="shared" si="3"/>
        <v>777272.62</v>
      </c>
    </row>
    <row r="19" spans="1:10" ht="15.75" customHeight="1" x14ac:dyDescent="0.25">
      <c r="A19" s="165" t="s">
        <v>199</v>
      </c>
      <c r="B19" s="282" t="s">
        <v>75</v>
      </c>
      <c r="C19" s="282"/>
      <c r="D19" s="282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67" t="s">
        <v>200</v>
      </c>
      <c r="B20" s="267"/>
      <c r="C20" s="267"/>
      <c r="D20" s="267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82" t="s">
        <v>77</v>
      </c>
      <c r="C21" s="282"/>
      <c r="D21" s="282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2" t="s">
        <v>79</v>
      </c>
      <c r="C22" s="282"/>
      <c r="D22" s="282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8" t="s">
        <v>81</v>
      </c>
      <c r="C23" s="288"/>
      <c r="D23" s="288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9" t="s">
        <v>83</v>
      </c>
      <c r="C24" s="289"/>
      <c r="D24" s="289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7" t="s">
        <v>205</v>
      </c>
      <c r="B25" s="267"/>
      <c r="C25" s="267"/>
      <c r="D25" s="267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84" t="s">
        <v>206</v>
      </c>
      <c r="B26" s="285"/>
      <c r="C26" s="285"/>
      <c r="D26" s="286"/>
      <c r="E26" s="166">
        <f>E18+E20+E25</f>
        <v>653170.27</v>
      </c>
      <c r="F26" s="166">
        <f t="shared" ref="F26:G26" si="4">F18+F20+F25</f>
        <v>124102.35</v>
      </c>
      <c r="G26" s="166">
        <f t="shared" si="4"/>
        <v>777272.62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90" t="s">
        <v>208</v>
      </c>
      <c r="F40" s="290"/>
      <c r="G40" s="290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91" t="s">
        <v>209</v>
      </c>
      <c r="F41" s="291"/>
      <c r="G41" s="291"/>
    </row>
    <row r="42" spans="1:7" s="134" customFormat="1" ht="16.350000000000001" customHeight="1" x14ac:dyDescent="0.3">
      <c r="A42" s="172"/>
      <c r="C42" s="179"/>
      <c r="D42" s="179"/>
      <c r="E42" s="291"/>
      <c r="F42" s="291"/>
      <c r="G42" s="291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92" t="s">
        <v>211</v>
      </c>
      <c r="B45" s="292"/>
      <c r="C45" s="292"/>
      <c r="D45" s="292"/>
      <c r="E45" s="292"/>
      <c r="F45" s="292"/>
      <c r="G45" s="292"/>
    </row>
    <row r="46" spans="1:7" s="189" customFormat="1" ht="15.75" hidden="1" customHeight="1" x14ac:dyDescent="0.25">
      <c r="A46" s="293" t="s">
        <v>212</v>
      </c>
      <c r="B46" s="293"/>
      <c r="C46" s="293"/>
      <c r="D46" s="293" t="s">
        <v>213</v>
      </c>
      <c r="E46" s="294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93"/>
      <c r="B47" s="293"/>
      <c r="C47" s="293"/>
      <c r="D47" s="293"/>
      <c r="E47" s="294"/>
      <c r="F47" s="187" t="s">
        <v>217</v>
      </c>
      <c r="G47" s="187" t="s">
        <v>217</v>
      </c>
    </row>
    <row r="48" spans="1:7" s="189" customFormat="1" ht="15.75" hidden="1" customHeight="1" x14ac:dyDescent="0.25">
      <c r="A48" s="297" t="s">
        <v>218</v>
      </c>
      <c r="B48" s="297"/>
      <c r="C48" s="297"/>
      <c r="D48" s="297"/>
      <c r="E48" s="297"/>
      <c r="F48" s="297"/>
      <c r="G48" s="297"/>
    </row>
    <row r="49" spans="1:8" s="189" customFormat="1" ht="30.75" hidden="1" customHeight="1" x14ac:dyDescent="0.25">
      <c r="A49" s="298" t="s">
        <v>219</v>
      </c>
      <c r="B49" s="298"/>
      <c r="C49" s="298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98" t="s">
        <v>220</v>
      </c>
      <c r="B50" s="298"/>
      <c r="C50" s="298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95" t="s">
        <v>221</v>
      </c>
      <c r="B51" s="296"/>
      <c r="C51" s="296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95" t="s">
        <v>222</v>
      </c>
      <c r="B52" s="296"/>
      <c r="C52" s="296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95" t="s">
        <v>223</v>
      </c>
      <c r="B53" s="296"/>
      <c r="C53" s="296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95" t="s">
        <v>224</v>
      </c>
      <c r="B54" s="296"/>
      <c r="C54" s="296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99" t="s">
        <v>226</v>
      </c>
      <c r="B55" s="299"/>
      <c r="C55" s="299"/>
      <c r="D55" s="299"/>
      <c r="E55" s="299"/>
      <c r="F55" s="29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300" t="s">
        <v>227</v>
      </c>
      <c r="B57" s="301"/>
      <c r="C57" s="301"/>
      <c r="D57" s="301"/>
      <c r="E57" s="301"/>
      <c r="F57" s="301"/>
      <c r="G57" s="302"/>
    </row>
    <row r="58" spans="1:8" s="189" customFormat="1" ht="30.75" hidden="1" customHeight="1" x14ac:dyDescent="0.25">
      <c r="A58" s="298" t="s">
        <v>228</v>
      </c>
      <c r="B58" s="298"/>
      <c r="C58" s="29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98" t="s">
        <v>229</v>
      </c>
      <c r="B59" s="298"/>
      <c r="C59" s="29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95" t="s">
        <v>230</v>
      </c>
      <c r="B60" s="296"/>
      <c r="C60" s="296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9" t="str">
        <f>"TOTAL-"&amp;A57</f>
        <v>TOTAL-Reabilitare termică planșeu peste ultimul nivel</v>
      </c>
      <c r="B61" s="299"/>
      <c r="C61" s="299"/>
      <c r="D61" s="299"/>
      <c r="E61" s="299"/>
      <c r="F61" s="29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97" t="s">
        <v>231</v>
      </c>
      <c r="B63" s="297"/>
      <c r="C63" s="297"/>
      <c r="D63" s="297"/>
      <c r="E63" s="297"/>
      <c r="F63" s="297"/>
      <c r="G63" s="297"/>
    </row>
    <row r="64" spans="1:8" s="189" customFormat="1" hidden="1" x14ac:dyDescent="0.25">
      <c r="A64" s="298" t="s">
        <v>232</v>
      </c>
      <c r="B64" s="298"/>
      <c r="C64" s="29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9" t="str">
        <f>"TOTAL-"&amp;A63</f>
        <v>TOTAL-Reabilitare termică planșeu peste subsol</v>
      </c>
      <c r="B65" s="299"/>
      <c r="C65" s="299"/>
      <c r="D65" s="299"/>
      <c r="E65" s="299"/>
      <c r="F65" s="29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97" t="s">
        <v>233</v>
      </c>
      <c r="B67" s="297"/>
      <c r="C67" s="297"/>
      <c r="D67" s="297"/>
      <c r="E67" s="297"/>
      <c r="F67" s="297"/>
      <c r="G67" s="297"/>
    </row>
    <row r="68" spans="1:10" s="189" customFormat="1" hidden="1" x14ac:dyDescent="0.25">
      <c r="A68" s="298" t="s">
        <v>234</v>
      </c>
      <c r="B68" s="298"/>
      <c r="C68" s="29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98" t="s">
        <v>235</v>
      </c>
      <c r="B69" s="298"/>
      <c r="C69" s="29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9" t="str">
        <f>"TOTAL-"&amp;A67</f>
        <v>TOTAL-Reabilitare termică fațadă vitrată</v>
      </c>
      <c r="B70" s="299"/>
      <c r="C70" s="299"/>
      <c r="D70" s="299"/>
      <c r="E70" s="299"/>
      <c r="F70" s="29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97" t="s">
        <v>236</v>
      </c>
      <c r="B72" s="297"/>
      <c r="C72" s="297"/>
      <c r="D72" s="297"/>
      <c r="E72" s="297"/>
      <c r="F72" s="297"/>
      <c r="G72" s="297"/>
      <c r="H72" s="193"/>
      <c r="I72" s="193"/>
    </row>
    <row r="73" spans="1:10" s="189" customFormat="1" ht="31.5" hidden="1" customHeight="1" x14ac:dyDescent="0.25">
      <c r="A73" s="298" t="s">
        <v>237</v>
      </c>
      <c r="B73" s="298"/>
      <c r="C73" s="29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98" t="s">
        <v>238</v>
      </c>
      <c r="B74" s="298"/>
      <c r="C74" s="29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98" t="s">
        <v>239</v>
      </c>
      <c r="B75" s="298"/>
      <c r="C75" s="29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303" t="str">
        <f>"TOTAL-"&amp;A72</f>
        <v xml:space="preserve">TOTAL-Cheltuieli conexe </v>
      </c>
      <c r="B76" s="303"/>
      <c r="C76" s="303"/>
      <c r="D76" s="303"/>
      <c r="E76" s="303"/>
      <c r="F76" s="30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304" t="s">
        <v>208</v>
      </c>
      <c r="F81" s="304"/>
      <c r="G81" s="30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305" t="s">
        <v>209</v>
      </c>
      <c r="F82" s="305"/>
      <c r="G82" s="305"/>
    </row>
    <row r="83" spans="1:7" s="134" customFormat="1" ht="16.350000000000001" hidden="1" customHeight="1" x14ac:dyDescent="0.3">
      <c r="A83" s="172"/>
      <c r="C83" s="179"/>
      <c r="D83" s="179"/>
      <c r="E83" s="305"/>
      <c r="F83" s="305"/>
      <c r="G83" s="305"/>
    </row>
    <row r="84" spans="1:7" s="147" customFormat="1" ht="16.350000000000001" hidden="1" customHeight="1" x14ac:dyDescent="0.25">
      <c r="A84" s="208"/>
      <c r="B84" s="209"/>
      <c r="C84" s="179"/>
      <c r="D84" s="179"/>
      <c r="E84" s="305"/>
      <c r="F84" s="305"/>
      <c r="G84" s="305"/>
    </row>
    <row r="85" spans="1:7" s="210" customFormat="1" hidden="1" x14ac:dyDescent="0.25">
      <c r="A85" s="306" t="s">
        <v>242</v>
      </c>
      <c r="B85" s="306"/>
      <c r="C85" s="306"/>
      <c r="D85" s="306"/>
      <c r="E85" s="306"/>
      <c r="F85" s="306"/>
      <c r="G85" s="306"/>
    </row>
    <row r="86" spans="1:7" s="210" customFormat="1" hidden="1" x14ac:dyDescent="0.25">
      <c r="A86" s="307" t="s">
        <v>243</v>
      </c>
      <c r="B86" s="307"/>
      <c r="C86" s="307"/>
      <c r="D86" s="307"/>
      <c r="E86" s="307"/>
      <c r="F86" s="307"/>
      <c r="G86" s="30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9" zoomScaleNormal="100" zoomScaleSheetLayoutView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63" t="s">
        <v>176</v>
      </c>
      <c r="B1" s="263"/>
      <c r="C1" s="263"/>
      <c r="D1" s="263"/>
      <c r="E1" s="263"/>
      <c r="F1" s="263"/>
      <c r="G1" s="263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64" t="str">
        <f>'DO1'!A2:G2</f>
        <v>Proiect nr. 814 / 2024</v>
      </c>
      <c r="B2" s="264"/>
      <c r="C2" s="264"/>
      <c r="D2" s="264"/>
      <c r="E2" s="264"/>
      <c r="F2" s="264"/>
      <c r="G2" s="264"/>
      <c r="H2" s="137"/>
      <c r="I2" s="137"/>
      <c r="J2" s="138"/>
      <c r="K2" s="139"/>
      <c r="M2" s="137"/>
    </row>
    <row r="3" spans="1:14" ht="27" customHeight="1" x14ac:dyDescent="0.25">
      <c r="A3" s="265" t="s">
        <v>244</v>
      </c>
      <c r="B3" s="266"/>
      <c r="C3" s="266"/>
      <c r="D3" s="266"/>
      <c r="E3" s="266"/>
      <c r="F3" s="266"/>
      <c r="G3" s="266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7" t="s">
        <v>178</v>
      </c>
      <c r="B5" s="267"/>
      <c r="C5" s="267"/>
      <c r="D5" s="267"/>
      <c r="E5" s="267"/>
      <c r="F5" s="267"/>
      <c r="G5" s="267"/>
    </row>
    <row r="6" spans="1:14" ht="19.5" customHeight="1" x14ac:dyDescent="0.25">
      <c r="A6" s="268" t="s">
        <v>0</v>
      </c>
      <c r="B6" s="269" t="s">
        <v>179</v>
      </c>
      <c r="C6" s="270"/>
      <c r="D6" s="271"/>
      <c r="E6" s="278" t="s">
        <v>180</v>
      </c>
      <c r="F6" s="148" t="s">
        <v>181</v>
      </c>
      <c r="G6" s="280" t="s">
        <v>182</v>
      </c>
    </row>
    <row r="7" spans="1:14" x14ac:dyDescent="0.25">
      <c r="A7" s="268"/>
      <c r="B7" s="272"/>
      <c r="C7" s="273"/>
      <c r="D7" s="274"/>
      <c r="E7" s="279"/>
      <c r="F7" s="150">
        <v>0.19</v>
      </c>
      <c r="G7" s="281"/>
    </row>
    <row r="8" spans="1:14" x14ac:dyDescent="0.25">
      <c r="A8" s="268"/>
      <c r="B8" s="275"/>
      <c r="C8" s="276"/>
      <c r="D8" s="277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7" t="s">
        <v>183</v>
      </c>
      <c r="B9" s="267"/>
      <c r="C9" s="267"/>
      <c r="D9" s="267"/>
      <c r="E9" s="267"/>
      <c r="F9" s="267"/>
      <c r="G9" s="267"/>
    </row>
    <row r="10" spans="1:14" ht="15" customHeight="1" x14ac:dyDescent="0.25">
      <c r="A10" s="152" t="s">
        <v>72</v>
      </c>
      <c r="B10" s="282" t="s">
        <v>73</v>
      </c>
      <c r="C10" s="282"/>
      <c r="D10" s="282"/>
      <c r="E10" s="153">
        <f>E11+E12+E13+E14</f>
        <v>67828.179999999993</v>
      </c>
      <c r="F10" s="153">
        <f t="shared" ref="F10:G10" si="0">F11+F12+F13+F14</f>
        <v>12887.35</v>
      </c>
      <c r="G10" s="153">
        <f t="shared" si="0"/>
        <v>80715.53</v>
      </c>
    </row>
    <row r="11" spans="1:14" ht="15" customHeight="1" x14ac:dyDescent="0.25">
      <c r="A11" s="152" t="s">
        <v>184</v>
      </c>
      <c r="B11" s="283" t="s">
        <v>185</v>
      </c>
      <c r="C11" s="283"/>
      <c r="D11" s="283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62" t="s">
        <v>187</v>
      </c>
      <c r="C12" s="262"/>
      <c r="D12" s="262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188</v>
      </c>
      <c r="B13" s="262" t="s">
        <v>189</v>
      </c>
      <c r="C13" s="262"/>
      <c r="D13" s="262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62" t="s">
        <v>191</v>
      </c>
      <c r="C14" s="262"/>
      <c r="D14" s="262"/>
      <c r="E14" s="155">
        <f>E15+E16+E17</f>
        <v>67828.179999999993</v>
      </c>
      <c r="F14" s="155">
        <f t="shared" ref="F14:G14" si="3">F15+F16+F17</f>
        <v>12887.35</v>
      </c>
      <c r="G14" s="155">
        <f t="shared" si="3"/>
        <v>80715.53</v>
      </c>
      <c r="H14" s="141" t="s">
        <v>280</v>
      </c>
    </row>
    <row r="15" spans="1:14" ht="15.75" customHeight="1" x14ac:dyDescent="0.25">
      <c r="A15" s="158" t="s">
        <v>192</v>
      </c>
      <c r="B15" s="287" t="s">
        <v>193</v>
      </c>
      <c r="C15" s="287"/>
      <c r="D15" s="287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7" t="s">
        <v>195</v>
      </c>
      <c r="C16" s="287"/>
      <c r="D16" s="287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7" t="s">
        <v>197</v>
      </c>
      <c r="C17" s="287"/>
      <c r="D17" s="287"/>
      <c r="E17" s="159">
        <v>67828.179999999993</v>
      </c>
      <c r="F17" s="160">
        <v>12887.35</v>
      </c>
      <c r="G17" s="160">
        <f t="shared" si="2"/>
        <v>80715.53</v>
      </c>
      <c r="I17" s="161"/>
      <c r="J17" s="162"/>
    </row>
    <row r="18" spans="1:10" ht="15" customHeight="1" x14ac:dyDescent="0.25">
      <c r="A18" s="267" t="s">
        <v>198</v>
      </c>
      <c r="B18" s="267"/>
      <c r="C18" s="267"/>
      <c r="D18" s="267"/>
      <c r="E18" s="163">
        <f>E10</f>
        <v>67828.179999999993</v>
      </c>
      <c r="F18" s="163">
        <f t="shared" ref="F18:G18" si="4">F10</f>
        <v>12887.35</v>
      </c>
      <c r="G18" s="163">
        <f t="shared" si="4"/>
        <v>80715.53</v>
      </c>
    </row>
    <row r="19" spans="1:10" ht="15.75" customHeight="1" x14ac:dyDescent="0.25">
      <c r="A19" s="165" t="s">
        <v>199</v>
      </c>
      <c r="B19" s="282" t="s">
        <v>75</v>
      </c>
      <c r="C19" s="282"/>
      <c r="D19" s="282"/>
      <c r="E19" s="155">
        <v>1511.66</v>
      </c>
      <c r="F19" s="156">
        <v>287.22000000000003</v>
      </c>
      <c r="G19" s="156">
        <f>E19+F19</f>
        <v>1798.88</v>
      </c>
    </row>
    <row r="20" spans="1:10" ht="15" customHeight="1" x14ac:dyDescent="0.25">
      <c r="A20" s="267" t="s">
        <v>200</v>
      </c>
      <c r="B20" s="267"/>
      <c r="C20" s="267"/>
      <c r="D20" s="267"/>
      <c r="E20" s="163">
        <f>E19</f>
        <v>1511.66</v>
      </c>
      <c r="F20" s="163">
        <f>F19</f>
        <v>287.22000000000003</v>
      </c>
      <c r="G20" s="164">
        <f>G19</f>
        <v>1798.88</v>
      </c>
    </row>
    <row r="21" spans="1:10" ht="30" customHeight="1" x14ac:dyDescent="0.25">
      <c r="A21" s="165" t="s">
        <v>201</v>
      </c>
      <c r="B21" s="282" t="s">
        <v>77</v>
      </c>
      <c r="C21" s="282"/>
      <c r="D21" s="282"/>
      <c r="E21" s="155">
        <v>15000</v>
      </c>
      <c r="F21" s="156">
        <v>2850</v>
      </c>
      <c r="G21" s="156">
        <f>E21+F21</f>
        <v>17850</v>
      </c>
      <c r="H21" s="141" t="s">
        <v>279</v>
      </c>
      <c r="J21" s="162"/>
    </row>
    <row r="22" spans="1:10" ht="31.5" customHeight="1" x14ac:dyDescent="0.25">
      <c r="A22" s="165" t="s">
        <v>202</v>
      </c>
      <c r="B22" s="282" t="s">
        <v>79</v>
      </c>
      <c r="C22" s="282"/>
      <c r="D22" s="282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8" t="s">
        <v>81</v>
      </c>
      <c r="C23" s="288"/>
      <c r="D23" s="288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9" t="s">
        <v>83</v>
      </c>
      <c r="C24" s="289"/>
      <c r="D24" s="289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7" t="s">
        <v>205</v>
      </c>
      <c r="B25" s="267"/>
      <c r="C25" s="267"/>
      <c r="D25" s="267"/>
      <c r="E25" s="163">
        <f>E21+E22+E23+E24</f>
        <v>15000</v>
      </c>
      <c r="F25" s="163">
        <f t="shared" ref="F25:G25" si="5">F21+F22+F23+F24</f>
        <v>2850</v>
      </c>
      <c r="G25" s="163">
        <f t="shared" si="5"/>
        <v>17850</v>
      </c>
    </row>
    <row r="26" spans="1:10" s="167" customFormat="1" ht="29.25" customHeight="1" x14ac:dyDescent="0.25">
      <c r="A26" s="284" t="s">
        <v>206</v>
      </c>
      <c r="B26" s="285"/>
      <c r="C26" s="285"/>
      <c r="D26" s="286"/>
      <c r="E26" s="166">
        <f>E18+E20+E25</f>
        <v>84339.839999999997</v>
      </c>
      <c r="F26" s="166">
        <f t="shared" ref="F26:G26" si="6">F18+F20+F25</f>
        <v>16024.57</v>
      </c>
      <c r="G26" s="166">
        <f t="shared" si="6"/>
        <v>100364.41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90" t="s">
        <v>208</v>
      </c>
      <c r="F40" s="290"/>
      <c r="G40" s="290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91" t="s">
        <v>209</v>
      </c>
      <c r="F41" s="291"/>
      <c r="G41" s="291"/>
    </row>
    <row r="42" spans="1:7" s="134" customFormat="1" ht="16.350000000000001" customHeight="1" x14ac:dyDescent="0.3">
      <c r="A42" s="172"/>
      <c r="C42" s="179"/>
      <c r="D42" s="179"/>
      <c r="E42" s="291"/>
      <c r="F42" s="291"/>
      <c r="G42" s="291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92" t="s">
        <v>211</v>
      </c>
      <c r="B45" s="292"/>
      <c r="C45" s="292"/>
      <c r="D45" s="292"/>
      <c r="E45" s="292"/>
      <c r="F45" s="292"/>
      <c r="G45" s="292"/>
    </row>
    <row r="46" spans="1:7" s="189" customFormat="1" ht="15.75" hidden="1" customHeight="1" x14ac:dyDescent="0.25">
      <c r="A46" s="293" t="s">
        <v>212</v>
      </c>
      <c r="B46" s="293"/>
      <c r="C46" s="293"/>
      <c r="D46" s="293" t="s">
        <v>213</v>
      </c>
      <c r="E46" s="294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93"/>
      <c r="B47" s="293"/>
      <c r="C47" s="293"/>
      <c r="D47" s="293"/>
      <c r="E47" s="294"/>
      <c r="F47" s="187" t="s">
        <v>217</v>
      </c>
      <c r="G47" s="187" t="s">
        <v>217</v>
      </c>
    </row>
    <row r="48" spans="1:7" s="189" customFormat="1" ht="15.75" hidden="1" customHeight="1" x14ac:dyDescent="0.25">
      <c r="A48" s="297" t="s">
        <v>218</v>
      </c>
      <c r="B48" s="297"/>
      <c r="C48" s="297"/>
      <c r="D48" s="297"/>
      <c r="E48" s="297"/>
      <c r="F48" s="297"/>
      <c r="G48" s="297"/>
    </row>
    <row r="49" spans="1:8" s="189" customFormat="1" ht="30.75" hidden="1" customHeight="1" x14ac:dyDescent="0.25">
      <c r="A49" s="298" t="s">
        <v>219</v>
      </c>
      <c r="B49" s="298"/>
      <c r="C49" s="298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98" t="s">
        <v>220</v>
      </c>
      <c r="B50" s="298"/>
      <c r="C50" s="298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95" t="s">
        <v>221</v>
      </c>
      <c r="B51" s="296"/>
      <c r="C51" s="296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95" t="s">
        <v>222</v>
      </c>
      <c r="B52" s="296"/>
      <c r="C52" s="296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95" t="s">
        <v>223</v>
      </c>
      <c r="B53" s="296"/>
      <c r="C53" s="296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95" t="s">
        <v>224</v>
      </c>
      <c r="B54" s="296"/>
      <c r="C54" s="296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99" t="s">
        <v>226</v>
      </c>
      <c r="B55" s="299"/>
      <c r="C55" s="299"/>
      <c r="D55" s="299"/>
      <c r="E55" s="299"/>
      <c r="F55" s="29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300" t="s">
        <v>227</v>
      </c>
      <c r="B57" s="301"/>
      <c r="C57" s="301"/>
      <c r="D57" s="301"/>
      <c r="E57" s="301"/>
      <c r="F57" s="301"/>
      <c r="G57" s="302"/>
    </row>
    <row r="58" spans="1:8" s="189" customFormat="1" ht="30.75" hidden="1" customHeight="1" x14ac:dyDescent="0.25">
      <c r="A58" s="298" t="s">
        <v>228</v>
      </c>
      <c r="B58" s="298"/>
      <c r="C58" s="29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98" t="s">
        <v>229</v>
      </c>
      <c r="B59" s="298"/>
      <c r="C59" s="29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95" t="s">
        <v>230</v>
      </c>
      <c r="B60" s="296"/>
      <c r="C60" s="296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9" t="str">
        <f>"TOTAL-"&amp;A57</f>
        <v>TOTAL-Reabilitare termică planșeu peste ultimul nivel</v>
      </c>
      <c r="B61" s="299"/>
      <c r="C61" s="299"/>
      <c r="D61" s="299"/>
      <c r="E61" s="299"/>
      <c r="F61" s="29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97" t="s">
        <v>231</v>
      </c>
      <c r="B63" s="297"/>
      <c r="C63" s="297"/>
      <c r="D63" s="297"/>
      <c r="E63" s="297"/>
      <c r="F63" s="297"/>
      <c r="G63" s="297"/>
    </row>
    <row r="64" spans="1:8" s="189" customFormat="1" hidden="1" x14ac:dyDescent="0.25">
      <c r="A64" s="298" t="s">
        <v>232</v>
      </c>
      <c r="B64" s="298"/>
      <c r="C64" s="29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9" t="str">
        <f>"TOTAL-"&amp;A63</f>
        <v>TOTAL-Reabilitare termică planșeu peste subsol</v>
      </c>
      <c r="B65" s="299"/>
      <c r="C65" s="299"/>
      <c r="D65" s="299"/>
      <c r="E65" s="299"/>
      <c r="F65" s="29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97" t="s">
        <v>233</v>
      </c>
      <c r="B67" s="297"/>
      <c r="C67" s="297"/>
      <c r="D67" s="297"/>
      <c r="E67" s="297"/>
      <c r="F67" s="297"/>
      <c r="G67" s="297"/>
    </row>
    <row r="68" spans="1:10" s="189" customFormat="1" hidden="1" x14ac:dyDescent="0.25">
      <c r="A68" s="298" t="s">
        <v>234</v>
      </c>
      <c r="B68" s="298"/>
      <c r="C68" s="29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98" t="s">
        <v>235</v>
      </c>
      <c r="B69" s="298"/>
      <c r="C69" s="29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9" t="str">
        <f>"TOTAL-"&amp;A67</f>
        <v>TOTAL-Reabilitare termică fațadă vitrată</v>
      </c>
      <c r="B70" s="299"/>
      <c r="C70" s="299"/>
      <c r="D70" s="299"/>
      <c r="E70" s="299"/>
      <c r="F70" s="29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97" t="s">
        <v>236</v>
      </c>
      <c r="B72" s="297"/>
      <c r="C72" s="297"/>
      <c r="D72" s="297"/>
      <c r="E72" s="297"/>
      <c r="F72" s="297"/>
      <c r="G72" s="297"/>
      <c r="H72" s="193"/>
      <c r="I72" s="193"/>
    </row>
    <row r="73" spans="1:10" s="189" customFormat="1" ht="31.5" hidden="1" customHeight="1" x14ac:dyDescent="0.25">
      <c r="A73" s="298" t="s">
        <v>237</v>
      </c>
      <c r="B73" s="298"/>
      <c r="C73" s="29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98" t="s">
        <v>238</v>
      </c>
      <c r="B74" s="298"/>
      <c r="C74" s="29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98" t="s">
        <v>239</v>
      </c>
      <c r="B75" s="298"/>
      <c r="C75" s="29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303" t="str">
        <f>"TOTAL-"&amp;A72</f>
        <v xml:space="preserve">TOTAL-Cheltuieli conexe </v>
      </c>
      <c r="B76" s="303"/>
      <c r="C76" s="303"/>
      <c r="D76" s="303"/>
      <c r="E76" s="303"/>
      <c r="F76" s="30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304" t="s">
        <v>208</v>
      </c>
      <c r="F81" s="304"/>
      <c r="G81" s="30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305" t="s">
        <v>209</v>
      </c>
      <c r="F82" s="305"/>
      <c r="G82" s="305"/>
    </row>
    <row r="83" spans="1:7" s="134" customFormat="1" ht="16.350000000000001" hidden="1" customHeight="1" x14ac:dyDescent="0.3">
      <c r="A83" s="172"/>
      <c r="C83" s="179"/>
      <c r="D83" s="179"/>
      <c r="E83" s="305"/>
      <c r="F83" s="305"/>
      <c r="G83" s="305"/>
    </row>
    <row r="84" spans="1:7" s="147" customFormat="1" ht="16.350000000000001" hidden="1" customHeight="1" x14ac:dyDescent="0.25">
      <c r="A84" s="208"/>
      <c r="B84" s="209"/>
      <c r="C84" s="179"/>
      <c r="D84" s="179"/>
      <c r="E84" s="305"/>
      <c r="F84" s="305"/>
      <c r="G84" s="305"/>
    </row>
    <row r="85" spans="1:7" s="210" customFormat="1" hidden="1" x14ac:dyDescent="0.25">
      <c r="A85" s="306" t="s">
        <v>242</v>
      </c>
      <c r="B85" s="306"/>
      <c r="C85" s="306"/>
      <c r="D85" s="306"/>
      <c r="E85" s="306"/>
      <c r="F85" s="306"/>
      <c r="G85" s="306"/>
    </row>
    <row r="86" spans="1:7" s="210" customFormat="1" hidden="1" x14ac:dyDescent="0.25">
      <c r="A86" s="307" t="s">
        <v>243</v>
      </c>
      <c r="B86" s="307"/>
      <c r="C86" s="307"/>
      <c r="D86" s="307"/>
      <c r="E86" s="307"/>
      <c r="F86" s="307"/>
      <c r="G86" s="30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0" zoomScale="90" zoomScaleNormal="100" zoomScaleSheetLayoutView="9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63" t="s">
        <v>176</v>
      </c>
      <c r="B1" s="263"/>
      <c r="C1" s="263"/>
      <c r="D1" s="263"/>
      <c r="E1" s="263"/>
      <c r="F1" s="263"/>
      <c r="G1" s="263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64" t="str">
        <f>'DO1'!A2:G2</f>
        <v>Proiect nr. 814 / 2024</v>
      </c>
      <c r="B2" s="264"/>
      <c r="C2" s="264"/>
      <c r="D2" s="264"/>
      <c r="E2" s="264"/>
      <c r="F2" s="264"/>
      <c r="G2" s="264"/>
      <c r="H2" s="137"/>
      <c r="I2" s="137"/>
      <c r="J2" s="138"/>
      <c r="K2" s="139"/>
      <c r="M2" s="137"/>
    </row>
    <row r="3" spans="1:14" ht="27" customHeight="1" x14ac:dyDescent="0.25">
      <c r="A3" s="265" t="s">
        <v>277</v>
      </c>
      <c r="B3" s="266"/>
      <c r="C3" s="266"/>
      <c r="D3" s="266"/>
      <c r="E3" s="266"/>
      <c r="F3" s="266"/>
      <c r="G3" s="266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7" t="s">
        <v>178</v>
      </c>
      <c r="B5" s="267"/>
      <c r="C5" s="267"/>
      <c r="D5" s="267"/>
      <c r="E5" s="267"/>
      <c r="F5" s="267"/>
      <c r="G5" s="267"/>
    </row>
    <row r="6" spans="1:14" ht="19.5" customHeight="1" x14ac:dyDescent="0.25">
      <c r="A6" s="268" t="s">
        <v>0</v>
      </c>
      <c r="B6" s="269" t="s">
        <v>179</v>
      </c>
      <c r="C6" s="270"/>
      <c r="D6" s="271"/>
      <c r="E6" s="278" t="s">
        <v>180</v>
      </c>
      <c r="F6" s="148" t="s">
        <v>181</v>
      </c>
      <c r="G6" s="280" t="s">
        <v>182</v>
      </c>
    </row>
    <row r="7" spans="1:14" x14ac:dyDescent="0.25">
      <c r="A7" s="268"/>
      <c r="B7" s="272"/>
      <c r="C7" s="273"/>
      <c r="D7" s="274"/>
      <c r="E7" s="279"/>
      <c r="F7" s="150">
        <v>0.19</v>
      </c>
      <c r="G7" s="281"/>
    </row>
    <row r="8" spans="1:14" x14ac:dyDescent="0.25">
      <c r="A8" s="268"/>
      <c r="B8" s="275"/>
      <c r="C8" s="276"/>
      <c r="D8" s="277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7" t="s">
        <v>183</v>
      </c>
      <c r="B9" s="267"/>
      <c r="C9" s="267"/>
      <c r="D9" s="267"/>
      <c r="E9" s="267"/>
      <c r="F9" s="267"/>
      <c r="G9" s="267"/>
    </row>
    <row r="10" spans="1:14" ht="15" customHeight="1" x14ac:dyDescent="0.25">
      <c r="A10" s="152" t="s">
        <v>72</v>
      </c>
      <c r="B10" s="282" t="s">
        <v>73</v>
      </c>
      <c r="C10" s="282"/>
      <c r="D10" s="282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184</v>
      </c>
      <c r="B11" s="283" t="s">
        <v>185</v>
      </c>
      <c r="C11" s="283"/>
      <c r="D11" s="283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186</v>
      </c>
      <c r="B12" s="262" t="s">
        <v>187</v>
      </c>
      <c r="C12" s="262"/>
      <c r="D12" s="262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188</v>
      </c>
      <c r="B13" s="262" t="s">
        <v>189</v>
      </c>
      <c r="C13" s="262"/>
      <c r="D13" s="262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190</v>
      </c>
      <c r="B14" s="262" t="s">
        <v>191</v>
      </c>
      <c r="C14" s="262"/>
      <c r="D14" s="262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192</v>
      </c>
      <c r="B15" s="287" t="s">
        <v>193</v>
      </c>
      <c r="C15" s="287"/>
      <c r="D15" s="287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194</v>
      </c>
      <c r="B16" s="287" t="s">
        <v>195</v>
      </c>
      <c r="C16" s="287"/>
      <c r="D16" s="287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196</v>
      </c>
      <c r="B17" s="287" t="s">
        <v>197</v>
      </c>
      <c r="C17" s="287"/>
      <c r="D17" s="287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67" t="s">
        <v>198</v>
      </c>
      <c r="B18" s="267"/>
      <c r="C18" s="267"/>
      <c r="D18" s="267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199</v>
      </c>
      <c r="B19" s="282" t="s">
        <v>75</v>
      </c>
      <c r="C19" s="282"/>
      <c r="D19" s="282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67" t="s">
        <v>200</v>
      </c>
      <c r="B20" s="267"/>
      <c r="C20" s="267"/>
      <c r="D20" s="267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201</v>
      </c>
      <c r="B21" s="282" t="s">
        <v>77</v>
      </c>
      <c r="C21" s="282"/>
      <c r="D21" s="282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2" t="s">
        <v>79</v>
      </c>
      <c r="C22" s="282"/>
      <c r="D22" s="282"/>
      <c r="E22" s="155">
        <v>40000</v>
      </c>
      <c r="F22" s="156">
        <v>7600</v>
      </c>
      <c r="G22" s="156">
        <f>E22+F22</f>
        <v>47600</v>
      </c>
    </row>
    <row r="23" spans="1:10" ht="15" customHeight="1" x14ac:dyDescent="0.25">
      <c r="A23" s="165" t="s">
        <v>203</v>
      </c>
      <c r="B23" s="288" t="s">
        <v>81</v>
      </c>
      <c r="C23" s="288"/>
      <c r="D23" s="288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9" t="s">
        <v>83</v>
      </c>
      <c r="C24" s="289"/>
      <c r="D24" s="289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67" t="s">
        <v>205</v>
      </c>
      <c r="B25" s="267"/>
      <c r="C25" s="267"/>
      <c r="D25" s="267"/>
      <c r="E25" s="163">
        <f>E21+E22+E23+E24</f>
        <v>40000</v>
      </c>
      <c r="F25" s="163">
        <f t="shared" ref="F25:G25" si="2">F21+F22+F23+F24</f>
        <v>7600</v>
      </c>
      <c r="G25" s="163">
        <f t="shared" si="2"/>
        <v>47600</v>
      </c>
    </row>
    <row r="26" spans="1:10" s="167" customFormat="1" ht="29.25" customHeight="1" x14ac:dyDescent="0.25">
      <c r="A26" s="284" t="s">
        <v>206</v>
      </c>
      <c r="B26" s="285"/>
      <c r="C26" s="285"/>
      <c r="D26" s="286"/>
      <c r="E26" s="166">
        <f>E18+E20+E25</f>
        <v>40000</v>
      </c>
      <c r="F26" s="166">
        <f t="shared" ref="F26:G26" si="3">F18+F20+F25</f>
        <v>7600</v>
      </c>
      <c r="G26" s="166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90" t="s">
        <v>208</v>
      </c>
      <c r="F40" s="290"/>
      <c r="G40" s="290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91" t="s">
        <v>209</v>
      </c>
      <c r="F41" s="291"/>
      <c r="G41" s="291"/>
    </row>
    <row r="42" spans="1:7" s="134" customFormat="1" ht="16.350000000000001" customHeight="1" x14ac:dyDescent="0.3">
      <c r="A42" s="172"/>
      <c r="C42" s="179"/>
      <c r="D42" s="179"/>
      <c r="E42" s="291"/>
      <c r="F42" s="291"/>
      <c r="G42" s="291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92" t="s">
        <v>211</v>
      </c>
      <c r="B45" s="292"/>
      <c r="C45" s="292"/>
      <c r="D45" s="292"/>
      <c r="E45" s="292"/>
      <c r="F45" s="292"/>
      <c r="G45" s="292"/>
    </row>
    <row r="46" spans="1:7" s="189" customFormat="1" ht="15.75" hidden="1" customHeight="1" x14ac:dyDescent="0.25">
      <c r="A46" s="293" t="s">
        <v>212</v>
      </c>
      <c r="B46" s="293"/>
      <c r="C46" s="293"/>
      <c r="D46" s="293" t="s">
        <v>213</v>
      </c>
      <c r="E46" s="294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93"/>
      <c r="B47" s="293"/>
      <c r="C47" s="293"/>
      <c r="D47" s="293"/>
      <c r="E47" s="294"/>
      <c r="F47" s="187" t="s">
        <v>217</v>
      </c>
      <c r="G47" s="187" t="s">
        <v>217</v>
      </c>
    </row>
    <row r="48" spans="1:7" s="189" customFormat="1" ht="15.75" hidden="1" customHeight="1" x14ac:dyDescent="0.25">
      <c r="A48" s="297" t="s">
        <v>218</v>
      </c>
      <c r="B48" s="297"/>
      <c r="C48" s="297"/>
      <c r="D48" s="297"/>
      <c r="E48" s="297"/>
      <c r="F48" s="297"/>
      <c r="G48" s="297"/>
    </row>
    <row r="49" spans="1:8" s="189" customFormat="1" ht="30.75" hidden="1" customHeight="1" x14ac:dyDescent="0.25">
      <c r="A49" s="298" t="s">
        <v>219</v>
      </c>
      <c r="B49" s="298"/>
      <c r="C49" s="298"/>
      <c r="D49" s="190" t="s">
        <v>126</v>
      </c>
      <c r="E49" s="191">
        <v>3548.92</v>
      </c>
      <c r="F49" s="192">
        <f>1.5*4.5</f>
        <v>6.75</v>
      </c>
      <c r="G49" s="192">
        <f t="shared" ref="G49:G54" si="4">E49*F49</f>
        <v>23955.21</v>
      </c>
    </row>
    <row r="50" spans="1:8" s="189" customFormat="1" hidden="1" x14ac:dyDescent="0.25">
      <c r="A50" s="298" t="s">
        <v>220</v>
      </c>
      <c r="B50" s="298"/>
      <c r="C50" s="298"/>
      <c r="D50" s="190" t="s">
        <v>126</v>
      </c>
      <c r="E50" s="191">
        <v>6.9</v>
      </c>
      <c r="F50" s="192">
        <v>140</v>
      </c>
      <c r="G50" s="192">
        <f t="shared" si="4"/>
        <v>966</v>
      </c>
    </row>
    <row r="51" spans="1:8" s="189" customFormat="1" ht="31.5" hidden="1" customHeight="1" x14ac:dyDescent="0.25">
      <c r="A51" s="295" t="s">
        <v>221</v>
      </c>
      <c r="B51" s="296"/>
      <c r="C51" s="296"/>
      <c r="D51" s="190" t="s">
        <v>126</v>
      </c>
      <c r="E51" s="191">
        <v>2952.58</v>
      </c>
      <c r="F51" s="192">
        <v>142</v>
      </c>
      <c r="G51" s="192">
        <f t="shared" si="4"/>
        <v>419266.36</v>
      </c>
      <c r="H51" s="193"/>
    </row>
    <row r="52" spans="1:8" s="189" customFormat="1" hidden="1" x14ac:dyDescent="0.25">
      <c r="A52" s="295" t="s">
        <v>222</v>
      </c>
      <c r="B52" s="296"/>
      <c r="C52" s="296"/>
      <c r="D52" s="190" t="s">
        <v>126</v>
      </c>
      <c r="E52" s="191">
        <v>96.51</v>
      </c>
      <c r="F52" s="192">
        <v>130</v>
      </c>
      <c r="G52" s="192">
        <f t="shared" si="4"/>
        <v>12546.300000000001</v>
      </c>
    </row>
    <row r="53" spans="1:8" s="189" customFormat="1" hidden="1" x14ac:dyDescent="0.25">
      <c r="A53" s="295" t="s">
        <v>223</v>
      </c>
      <c r="B53" s="296"/>
      <c r="C53" s="296"/>
      <c r="D53" s="190" t="s">
        <v>126</v>
      </c>
      <c r="E53" s="191">
        <v>197.94</v>
      </c>
      <c r="F53" s="192">
        <v>150</v>
      </c>
      <c r="G53" s="192">
        <f t="shared" si="4"/>
        <v>29691</v>
      </c>
    </row>
    <row r="54" spans="1:8" s="189" customFormat="1" hidden="1" x14ac:dyDescent="0.25">
      <c r="A54" s="295" t="s">
        <v>224</v>
      </c>
      <c r="B54" s="296"/>
      <c r="C54" s="296"/>
      <c r="D54" s="190" t="s">
        <v>225</v>
      </c>
      <c r="E54" s="191">
        <v>732.8</v>
      </c>
      <c r="F54" s="192">
        <v>11.1</v>
      </c>
      <c r="G54" s="192">
        <f t="shared" si="4"/>
        <v>8134.079999999999</v>
      </c>
    </row>
    <row r="55" spans="1:8" hidden="1" x14ac:dyDescent="0.25">
      <c r="A55" s="299" t="s">
        <v>226</v>
      </c>
      <c r="B55" s="299"/>
      <c r="C55" s="299"/>
      <c r="D55" s="299"/>
      <c r="E55" s="299"/>
      <c r="F55" s="29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300" t="s">
        <v>227</v>
      </c>
      <c r="B57" s="301"/>
      <c r="C57" s="301"/>
      <c r="D57" s="301"/>
      <c r="E57" s="301"/>
      <c r="F57" s="301"/>
      <c r="G57" s="302"/>
    </row>
    <row r="58" spans="1:8" s="189" customFormat="1" ht="30.75" hidden="1" customHeight="1" x14ac:dyDescent="0.25">
      <c r="A58" s="298" t="s">
        <v>228</v>
      </c>
      <c r="B58" s="298"/>
      <c r="C58" s="29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98" t="s">
        <v>229</v>
      </c>
      <c r="B59" s="298"/>
      <c r="C59" s="29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95" t="s">
        <v>230</v>
      </c>
      <c r="B60" s="296"/>
      <c r="C60" s="296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9" t="str">
        <f>"TOTAL-"&amp;A57</f>
        <v>TOTAL-Reabilitare termică planșeu peste ultimul nivel</v>
      </c>
      <c r="B61" s="299"/>
      <c r="C61" s="299"/>
      <c r="D61" s="299"/>
      <c r="E61" s="299"/>
      <c r="F61" s="29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97" t="s">
        <v>231</v>
      </c>
      <c r="B63" s="297"/>
      <c r="C63" s="297"/>
      <c r="D63" s="297"/>
      <c r="E63" s="297"/>
      <c r="F63" s="297"/>
      <c r="G63" s="297"/>
    </row>
    <row r="64" spans="1:8" s="189" customFormat="1" hidden="1" x14ac:dyDescent="0.25">
      <c r="A64" s="298" t="s">
        <v>232</v>
      </c>
      <c r="B64" s="298"/>
      <c r="C64" s="29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9" t="str">
        <f>"TOTAL-"&amp;A63</f>
        <v>TOTAL-Reabilitare termică planșeu peste subsol</v>
      </c>
      <c r="B65" s="299"/>
      <c r="C65" s="299"/>
      <c r="D65" s="299"/>
      <c r="E65" s="299"/>
      <c r="F65" s="29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97" t="s">
        <v>233</v>
      </c>
      <c r="B67" s="297"/>
      <c r="C67" s="297"/>
      <c r="D67" s="297"/>
      <c r="E67" s="297"/>
      <c r="F67" s="297"/>
      <c r="G67" s="297"/>
    </row>
    <row r="68" spans="1:10" s="189" customFormat="1" hidden="1" x14ac:dyDescent="0.25">
      <c r="A68" s="298" t="s">
        <v>234</v>
      </c>
      <c r="B68" s="298"/>
      <c r="C68" s="29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98" t="s">
        <v>235</v>
      </c>
      <c r="B69" s="298"/>
      <c r="C69" s="29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9" t="str">
        <f>"TOTAL-"&amp;A67</f>
        <v>TOTAL-Reabilitare termică fațadă vitrată</v>
      </c>
      <c r="B70" s="299"/>
      <c r="C70" s="299"/>
      <c r="D70" s="299"/>
      <c r="E70" s="299"/>
      <c r="F70" s="29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97" t="s">
        <v>236</v>
      </c>
      <c r="B72" s="297"/>
      <c r="C72" s="297"/>
      <c r="D72" s="297"/>
      <c r="E72" s="297"/>
      <c r="F72" s="297"/>
      <c r="G72" s="297"/>
      <c r="H72" s="193"/>
      <c r="I72" s="193"/>
    </row>
    <row r="73" spans="1:10" s="189" customFormat="1" ht="31.5" hidden="1" customHeight="1" x14ac:dyDescent="0.25">
      <c r="A73" s="298" t="s">
        <v>237</v>
      </c>
      <c r="B73" s="298"/>
      <c r="C73" s="29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98" t="s">
        <v>238</v>
      </c>
      <c r="B74" s="298"/>
      <c r="C74" s="29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98" t="s">
        <v>239</v>
      </c>
      <c r="B75" s="298"/>
      <c r="C75" s="29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303" t="str">
        <f>"TOTAL-"&amp;A72</f>
        <v xml:space="preserve">TOTAL-Cheltuieli conexe </v>
      </c>
      <c r="B76" s="303"/>
      <c r="C76" s="303"/>
      <c r="D76" s="303"/>
      <c r="E76" s="303"/>
      <c r="F76" s="30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304" t="s">
        <v>208</v>
      </c>
      <c r="F81" s="304"/>
      <c r="G81" s="30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305" t="s">
        <v>209</v>
      </c>
      <c r="F82" s="305"/>
      <c r="G82" s="305"/>
    </row>
    <row r="83" spans="1:7" s="134" customFormat="1" ht="16.350000000000001" hidden="1" customHeight="1" x14ac:dyDescent="0.3">
      <c r="A83" s="172"/>
      <c r="C83" s="179"/>
      <c r="D83" s="179"/>
      <c r="E83" s="305"/>
      <c r="F83" s="305"/>
      <c r="G83" s="305"/>
    </row>
    <row r="84" spans="1:7" s="147" customFormat="1" ht="16.350000000000001" hidden="1" customHeight="1" x14ac:dyDescent="0.25">
      <c r="A84" s="208"/>
      <c r="B84" s="209"/>
      <c r="C84" s="179"/>
      <c r="D84" s="179"/>
      <c r="E84" s="305"/>
      <c r="F84" s="305"/>
      <c r="G84" s="305"/>
    </row>
    <row r="85" spans="1:7" s="210" customFormat="1" hidden="1" x14ac:dyDescent="0.25">
      <c r="A85" s="306" t="s">
        <v>242</v>
      </c>
      <c r="B85" s="306"/>
      <c r="C85" s="306"/>
      <c r="D85" s="306"/>
      <c r="E85" s="306"/>
      <c r="F85" s="306"/>
      <c r="G85" s="306"/>
    </row>
    <row r="86" spans="1:7" s="210" customFormat="1" hidden="1" x14ac:dyDescent="0.25">
      <c r="A86" s="307" t="s">
        <v>243</v>
      </c>
      <c r="B86" s="307"/>
      <c r="C86" s="307"/>
      <c r="D86" s="307"/>
      <c r="E86" s="307"/>
      <c r="F86" s="307"/>
      <c r="G86" s="30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968503937007874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70" zoomScaleNormal="100" zoomScaleSheetLayoutView="7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63" t="s">
        <v>176</v>
      </c>
      <c r="B1" s="263"/>
      <c r="C1" s="263"/>
      <c r="D1" s="263"/>
      <c r="E1" s="263"/>
      <c r="F1" s="263"/>
      <c r="G1" s="263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64" t="str">
        <f>'DO1'!A2:G2</f>
        <v>Proiect nr. 814 / 2024</v>
      </c>
      <c r="B2" s="264"/>
      <c r="C2" s="264"/>
      <c r="D2" s="264"/>
      <c r="E2" s="264"/>
      <c r="F2" s="264"/>
      <c r="G2" s="264"/>
      <c r="H2" s="137"/>
      <c r="I2" s="137"/>
      <c r="J2" s="138"/>
      <c r="K2" s="139"/>
      <c r="M2" s="137"/>
    </row>
    <row r="3" spans="1:14" ht="39.75" customHeight="1" x14ac:dyDescent="0.25">
      <c r="A3" s="265" t="s">
        <v>278</v>
      </c>
      <c r="B3" s="266"/>
      <c r="C3" s="266"/>
      <c r="D3" s="266"/>
      <c r="E3" s="266"/>
      <c r="F3" s="266"/>
      <c r="G3" s="266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7" t="s">
        <v>178</v>
      </c>
      <c r="B5" s="267"/>
      <c r="C5" s="267"/>
      <c r="D5" s="267"/>
      <c r="E5" s="267"/>
      <c r="F5" s="267"/>
      <c r="G5" s="267"/>
    </row>
    <row r="6" spans="1:14" ht="19.5" customHeight="1" x14ac:dyDescent="0.25">
      <c r="A6" s="268" t="s">
        <v>0</v>
      </c>
      <c r="B6" s="269" t="s">
        <v>179</v>
      </c>
      <c r="C6" s="270"/>
      <c r="D6" s="271"/>
      <c r="E6" s="278" t="s">
        <v>180</v>
      </c>
      <c r="F6" s="148" t="s">
        <v>181</v>
      </c>
      <c r="G6" s="280" t="s">
        <v>182</v>
      </c>
    </row>
    <row r="7" spans="1:14" x14ac:dyDescent="0.25">
      <c r="A7" s="268"/>
      <c r="B7" s="272"/>
      <c r="C7" s="273"/>
      <c r="D7" s="274"/>
      <c r="E7" s="279"/>
      <c r="F7" s="150">
        <v>0.19</v>
      </c>
      <c r="G7" s="281"/>
    </row>
    <row r="8" spans="1:14" x14ac:dyDescent="0.25">
      <c r="A8" s="268"/>
      <c r="B8" s="275"/>
      <c r="C8" s="276"/>
      <c r="D8" s="277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7" t="s">
        <v>183</v>
      </c>
      <c r="B9" s="267"/>
      <c r="C9" s="267"/>
      <c r="D9" s="267"/>
      <c r="E9" s="267"/>
      <c r="F9" s="267"/>
      <c r="G9" s="267"/>
    </row>
    <row r="10" spans="1:14" ht="15" customHeight="1" x14ac:dyDescent="0.25">
      <c r="A10" s="152" t="s">
        <v>72</v>
      </c>
      <c r="B10" s="282" t="s">
        <v>73</v>
      </c>
      <c r="C10" s="282"/>
      <c r="D10" s="282"/>
      <c r="E10" s="153">
        <f>E11+E12+E13+E14</f>
        <v>161254.45000000001</v>
      </c>
      <c r="F10" s="153">
        <f t="shared" ref="F10:G10" si="0">F11+F12+F13+F14</f>
        <v>30638.35</v>
      </c>
      <c r="G10" s="153">
        <f t="shared" si="0"/>
        <v>191892.80000000002</v>
      </c>
    </row>
    <row r="11" spans="1:14" ht="15" customHeight="1" x14ac:dyDescent="0.25">
      <c r="A11" s="152" t="s">
        <v>184</v>
      </c>
      <c r="B11" s="283" t="s">
        <v>185</v>
      </c>
      <c r="C11" s="283"/>
      <c r="D11" s="283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62" t="s">
        <v>187</v>
      </c>
      <c r="C12" s="262"/>
      <c r="D12" s="262"/>
      <c r="E12" s="155">
        <v>161254.45000000001</v>
      </c>
      <c r="F12" s="156">
        <v>30638.35</v>
      </c>
      <c r="G12" s="156">
        <f t="shared" si="2"/>
        <v>191892.80000000002</v>
      </c>
    </row>
    <row r="13" spans="1:14" ht="15" customHeight="1" x14ac:dyDescent="0.25">
      <c r="A13" s="152" t="s">
        <v>188</v>
      </c>
      <c r="B13" s="262" t="s">
        <v>189</v>
      </c>
      <c r="C13" s="262"/>
      <c r="D13" s="262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62" t="s">
        <v>191</v>
      </c>
      <c r="C14" s="262"/>
      <c r="D14" s="262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87" t="s">
        <v>193</v>
      </c>
      <c r="C15" s="287"/>
      <c r="D15" s="287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7" t="s">
        <v>195</v>
      </c>
      <c r="C16" s="287"/>
      <c r="D16" s="287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7" t="s">
        <v>197</v>
      </c>
      <c r="C17" s="287"/>
      <c r="D17" s="287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7" t="s">
        <v>198</v>
      </c>
      <c r="B18" s="267"/>
      <c r="C18" s="267"/>
      <c r="D18" s="267"/>
      <c r="E18" s="163">
        <f>E10</f>
        <v>161254.45000000001</v>
      </c>
      <c r="F18" s="163">
        <f t="shared" ref="F18:G18" si="3">F10</f>
        <v>30638.35</v>
      </c>
      <c r="G18" s="163">
        <f t="shared" si="3"/>
        <v>191892.80000000002</v>
      </c>
    </row>
    <row r="19" spans="1:10" ht="15.75" customHeight="1" x14ac:dyDescent="0.25">
      <c r="A19" s="165" t="s">
        <v>199</v>
      </c>
      <c r="B19" s="282" t="s">
        <v>75</v>
      </c>
      <c r="C19" s="282"/>
      <c r="D19" s="282"/>
      <c r="E19" s="155">
        <v>236.2</v>
      </c>
      <c r="F19" s="156">
        <v>44.88</v>
      </c>
      <c r="G19" s="156">
        <f>E19+F19</f>
        <v>281.08</v>
      </c>
    </row>
    <row r="20" spans="1:10" ht="15" customHeight="1" x14ac:dyDescent="0.25">
      <c r="A20" s="267" t="s">
        <v>200</v>
      </c>
      <c r="B20" s="267"/>
      <c r="C20" s="267"/>
      <c r="D20" s="267"/>
      <c r="E20" s="163">
        <f>E19</f>
        <v>236.2</v>
      </c>
      <c r="F20" s="163">
        <f t="shared" ref="F20:G20" si="4">F19</f>
        <v>44.88</v>
      </c>
      <c r="G20" s="163">
        <f t="shared" si="4"/>
        <v>281.08</v>
      </c>
    </row>
    <row r="21" spans="1:10" ht="30" customHeight="1" x14ac:dyDescent="0.25">
      <c r="A21" s="165" t="s">
        <v>201</v>
      </c>
      <c r="B21" s="282" t="s">
        <v>77</v>
      </c>
      <c r="C21" s="282"/>
      <c r="D21" s="282"/>
      <c r="E21" s="155">
        <v>750</v>
      </c>
      <c r="F21" s="156">
        <v>142.5</v>
      </c>
      <c r="G21" s="156">
        <f>E21+F21</f>
        <v>892.5</v>
      </c>
      <c r="J21" s="162"/>
    </row>
    <row r="22" spans="1:10" ht="31.5" customHeight="1" x14ac:dyDescent="0.25">
      <c r="A22" s="165" t="s">
        <v>202</v>
      </c>
      <c r="B22" s="282" t="s">
        <v>79</v>
      </c>
      <c r="C22" s="282"/>
      <c r="D22" s="282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8" t="s">
        <v>81</v>
      </c>
      <c r="C23" s="288"/>
      <c r="D23" s="288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9" t="s">
        <v>83</v>
      </c>
      <c r="C24" s="289"/>
      <c r="D24" s="289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7" t="s">
        <v>205</v>
      </c>
      <c r="B25" s="267"/>
      <c r="C25" s="267"/>
      <c r="D25" s="267"/>
      <c r="E25" s="163">
        <f>E21+E22+E23+E24</f>
        <v>750</v>
      </c>
      <c r="F25" s="163">
        <f t="shared" ref="F25:G25" si="5">F21+F22+F23+F24</f>
        <v>142.5</v>
      </c>
      <c r="G25" s="163">
        <f t="shared" si="5"/>
        <v>892.5</v>
      </c>
    </row>
    <row r="26" spans="1:10" s="167" customFormat="1" ht="29.25" customHeight="1" x14ac:dyDescent="0.25">
      <c r="A26" s="284" t="s">
        <v>206</v>
      </c>
      <c r="B26" s="285"/>
      <c r="C26" s="285"/>
      <c r="D26" s="286"/>
      <c r="E26" s="166">
        <f>E18+E20+E25</f>
        <v>162240.65000000002</v>
      </c>
      <c r="F26" s="166">
        <f t="shared" ref="F26:G26" si="6">F18+F20+F25</f>
        <v>30825.73</v>
      </c>
      <c r="G26" s="166">
        <f t="shared" si="6"/>
        <v>193066.38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90" t="s">
        <v>208</v>
      </c>
      <c r="F40" s="290"/>
      <c r="G40" s="290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91" t="s">
        <v>209</v>
      </c>
      <c r="F41" s="291"/>
      <c r="G41" s="291"/>
    </row>
    <row r="42" spans="1:7" s="134" customFormat="1" ht="16.350000000000001" customHeight="1" x14ac:dyDescent="0.3">
      <c r="A42" s="172"/>
      <c r="C42" s="179"/>
      <c r="D42" s="179"/>
      <c r="E42" s="291"/>
      <c r="F42" s="291"/>
      <c r="G42" s="291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92" t="s">
        <v>211</v>
      </c>
      <c r="B45" s="292"/>
      <c r="C45" s="292"/>
      <c r="D45" s="292"/>
      <c r="E45" s="292"/>
      <c r="F45" s="292"/>
      <c r="G45" s="292"/>
    </row>
    <row r="46" spans="1:7" s="189" customFormat="1" ht="15.75" hidden="1" customHeight="1" x14ac:dyDescent="0.25">
      <c r="A46" s="293" t="s">
        <v>212</v>
      </c>
      <c r="B46" s="293"/>
      <c r="C46" s="293"/>
      <c r="D46" s="293" t="s">
        <v>213</v>
      </c>
      <c r="E46" s="294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93"/>
      <c r="B47" s="293"/>
      <c r="C47" s="293"/>
      <c r="D47" s="293"/>
      <c r="E47" s="294"/>
      <c r="F47" s="187" t="s">
        <v>217</v>
      </c>
      <c r="G47" s="187" t="s">
        <v>217</v>
      </c>
    </row>
    <row r="48" spans="1:7" s="189" customFormat="1" ht="15.75" hidden="1" customHeight="1" x14ac:dyDescent="0.25">
      <c r="A48" s="297" t="s">
        <v>218</v>
      </c>
      <c r="B48" s="297"/>
      <c r="C48" s="297"/>
      <c r="D48" s="297"/>
      <c r="E48" s="297"/>
      <c r="F48" s="297"/>
      <c r="G48" s="297"/>
    </row>
    <row r="49" spans="1:8" s="189" customFormat="1" ht="30.75" hidden="1" customHeight="1" x14ac:dyDescent="0.25">
      <c r="A49" s="298" t="s">
        <v>219</v>
      </c>
      <c r="B49" s="298"/>
      <c r="C49" s="298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98" t="s">
        <v>220</v>
      </c>
      <c r="B50" s="298"/>
      <c r="C50" s="298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95" t="s">
        <v>221</v>
      </c>
      <c r="B51" s="296"/>
      <c r="C51" s="296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95" t="s">
        <v>222</v>
      </c>
      <c r="B52" s="296"/>
      <c r="C52" s="296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95" t="s">
        <v>223</v>
      </c>
      <c r="B53" s="296"/>
      <c r="C53" s="296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95" t="s">
        <v>224</v>
      </c>
      <c r="B54" s="296"/>
      <c r="C54" s="296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99" t="s">
        <v>226</v>
      </c>
      <c r="B55" s="299"/>
      <c r="C55" s="299"/>
      <c r="D55" s="299"/>
      <c r="E55" s="299"/>
      <c r="F55" s="299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300" t="s">
        <v>227</v>
      </c>
      <c r="B57" s="301"/>
      <c r="C57" s="301"/>
      <c r="D57" s="301"/>
      <c r="E57" s="301"/>
      <c r="F57" s="301"/>
      <c r="G57" s="302"/>
    </row>
    <row r="58" spans="1:8" s="189" customFormat="1" ht="30.75" hidden="1" customHeight="1" x14ac:dyDescent="0.25">
      <c r="A58" s="298" t="s">
        <v>228</v>
      </c>
      <c r="B58" s="298"/>
      <c r="C58" s="298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98" t="s">
        <v>229</v>
      </c>
      <c r="B59" s="298"/>
      <c r="C59" s="298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95" t="s">
        <v>230</v>
      </c>
      <c r="B60" s="296"/>
      <c r="C60" s="296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9" t="str">
        <f>"TOTAL-"&amp;A57</f>
        <v>TOTAL-Reabilitare termică planșeu peste ultimul nivel</v>
      </c>
      <c r="B61" s="299"/>
      <c r="C61" s="299"/>
      <c r="D61" s="299"/>
      <c r="E61" s="299"/>
      <c r="F61" s="299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97" t="s">
        <v>231</v>
      </c>
      <c r="B63" s="297"/>
      <c r="C63" s="297"/>
      <c r="D63" s="297"/>
      <c r="E63" s="297"/>
      <c r="F63" s="297"/>
      <c r="G63" s="297"/>
    </row>
    <row r="64" spans="1:8" s="189" customFormat="1" hidden="1" x14ac:dyDescent="0.25">
      <c r="A64" s="298" t="s">
        <v>232</v>
      </c>
      <c r="B64" s="298"/>
      <c r="C64" s="298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9" t="str">
        <f>"TOTAL-"&amp;A63</f>
        <v>TOTAL-Reabilitare termică planșeu peste subsol</v>
      </c>
      <c r="B65" s="299"/>
      <c r="C65" s="299"/>
      <c r="D65" s="299"/>
      <c r="E65" s="299"/>
      <c r="F65" s="299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97" t="s">
        <v>233</v>
      </c>
      <c r="B67" s="297"/>
      <c r="C67" s="297"/>
      <c r="D67" s="297"/>
      <c r="E67" s="297"/>
      <c r="F67" s="297"/>
      <c r="G67" s="297"/>
    </row>
    <row r="68" spans="1:10" s="189" customFormat="1" hidden="1" x14ac:dyDescent="0.25">
      <c r="A68" s="298" t="s">
        <v>234</v>
      </c>
      <c r="B68" s="298"/>
      <c r="C68" s="298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98" t="s">
        <v>235</v>
      </c>
      <c r="B69" s="298"/>
      <c r="C69" s="298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9" t="str">
        <f>"TOTAL-"&amp;A67</f>
        <v>TOTAL-Reabilitare termică fațadă vitrată</v>
      </c>
      <c r="B70" s="299"/>
      <c r="C70" s="299"/>
      <c r="D70" s="299"/>
      <c r="E70" s="299"/>
      <c r="F70" s="299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97" t="s">
        <v>236</v>
      </c>
      <c r="B72" s="297"/>
      <c r="C72" s="297"/>
      <c r="D72" s="297"/>
      <c r="E72" s="297"/>
      <c r="F72" s="297"/>
      <c r="G72" s="297"/>
      <c r="H72" s="193"/>
      <c r="I72" s="193"/>
    </row>
    <row r="73" spans="1:10" s="189" customFormat="1" ht="31.5" hidden="1" customHeight="1" x14ac:dyDescent="0.25">
      <c r="A73" s="298" t="s">
        <v>237</v>
      </c>
      <c r="B73" s="298"/>
      <c r="C73" s="298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98" t="s">
        <v>238</v>
      </c>
      <c r="B74" s="298"/>
      <c r="C74" s="298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98" t="s">
        <v>239</v>
      </c>
      <c r="B75" s="298"/>
      <c r="C75" s="298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303" t="str">
        <f>"TOTAL-"&amp;A72</f>
        <v xml:space="preserve">TOTAL-Cheltuieli conexe </v>
      </c>
      <c r="B76" s="303"/>
      <c r="C76" s="303"/>
      <c r="D76" s="303"/>
      <c r="E76" s="303"/>
      <c r="F76" s="303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304" t="s">
        <v>208</v>
      </c>
      <c r="F81" s="304"/>
      <c r="G81" s="304"/>
    </row>
    <row r="82" spans="1:7" s="134" customFormat="1" ht="16.350000000000001" hidden="1" customHeight="1" x14ac:dyDescent="0.3">
      <c r="A82" s="172"/>
      <c r="B82" s="176" t="s">
        <v>241</v>
      </c>
      <c r="D82" s="179"/>
      <c r="E82" s="305" t="s">
        <v>209</v>
      </c>
      <c r="F82" s="305"/>
      <c r="G82" s="305"/>
    </row>
    <row r="83" spans="1:7" s="134" customFormat="1" ht="16.350000000000001" hidden="1" customHeight="1" x14ac:dyDescent="0.3">
      <c r="A83" s="172"/>
      <c r="C83" s="179"/>
      <c r="D83" s="179"/>
      <c r="E83" s="305"/>
      <c r="F83" s="305"/>
      <c r="G83" s="305"/>
    </row>
    <row r="84" spans="1:7" s="147" customFormat="1" ht="16.350000000000001" hidden="1" customHeight="1" x14ac:dyDescent="0.25">
      <c r="A84" s="208"/>
      <c r="B84" s="209"/>
      <c r="C84" s="179"/>
      <c r="D84" s="179"/>
      <c r="E84" s="305"/>
      <c r="F84" s="305"/>
      <c r="G84" s="305"/>
    </row>
    <row r="85" spans="1:7" s="210" customFormat="1" hidden="1" x14ac:dyDescent="0.25">
      <c r="A85" s="306" t="s">
        <v>242</v>
      </c>
      <c r="B85" s="306"/>
      <c r="C85" s="306"/>
      <c r="D85" s="306"/>
      <c r="E85" s="306"/>
      <c r="F85" s="306"/>
      <c r="G85" s="306"/>
    </row>
    <row r="86" spans="1:7" s="210" customFormat="1" hidden="1" x14ac:dyDescent="0.25">
      <c r="A86" s="307" t="s">
        <v>243</v>
      </c>
      <c r="B86" s="307"/>
      <c r="C86" s="307"/>
      <c r="D86" s="307"/>
      <c r="E86" s="307"/>
      <c r="F86" s="307"/>
      <c r="G86" s="307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90" zoomScaleNormal="100" zoomScaleSheetLayoutView="90" workbookViewId="0">
      <selection activeCell="C43" sqref="C43"/>
    </sheetView>
  </sheetViews>
  <sheetFormatPr defaultColWidth="9.5703125" defaultRowHeight="15.75" x14ac:dyDescent="0.25"/>
  <cols>
    <col min="1" max="1" width="8.7109375" style="141" customWidth="1"/>
    <col min="2" max="2" width="39.28515625" style="167" customWidth="1"/>
    <col min="3" max="3" width="7.7109375" style="236" customWidth="1"/>
    <col min="4" max="4" width="7.7109375" style="233" customWidth="1"/>
    <col min="5" max="8" width="7.7109375" style="236" customWidth="1"/>
    <col min="9" max="14" width="7.7109375" style="233" customWidth="1"/>
    <col min="15" max="16384" width="9.5703125" style="141"/>
  </cols>
  <sheetData>
    <row r="1" spans="1:14" x14ac:dyDescent="0.25">
      <c r="A1" s="308" t="s">
        <v>245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x14ac:dyDescent="0.25">
      <c r="A2" s="308" t="s">
        <v>246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ht="18" x14ac:dyDescent="0.25">
      <c r="A3" s="309" t="s">
        <v>247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x14ac:dyDescent="0.25">
      <c r="A4" s="310" t="s">
        <v>0</v>
      </c>
      <c r="B4" s="310" t="s">
        <v>179</v>
      </c>
      <c r="C4" s="311" t="s">
        <v>248</v>
      </c>
      <c r="D4" s="311" t="s">
        <v>249</v>
      </c>
      <c r="E4" s="311" t="s">
        <v>250</v>
      </c>
      <c r="F4" s="311" t="s">
        <v>251</v>
      </c>
      <c r="G4" s="311" t="s">
        <v>252</v>
      </c>
      <c r="H4" s="311" t="s">
        <v>253</v>
      </c>
      <c r="I4" s="311" t="s">
        <v>254</v>
      </c>
      <c r="J4" s="311" t="s">
        <v>255</v>
      </c>
      <c r="K4" s="311" t="s">
        <v>256</v>
      </c>
      <c r="L4" s="311" t="s">
        <v>257</v>
      </c>
      <c r="M4" s="311" t="s">
        <v>258</v>
      </c>
      <c r="N4" s="311" t="s">
        <v>259</v>
      </c>
    </row>
    <row r="5" spans="1:14" x14ac:dyDescent="0.25">
      <c r="A5" s="310"/>
      <c r="B5" s="310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1:14" s="212" customFormat="1" ht="12.75" x14ac:dyDescent="0.2">
      <c r="A6" s="315" t="s">
        <v>183</v>
      </c>
      <c r="B6" s="315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x14ac:dyDescent="0.25">
      <c r="A7" s="213" t="s">
        <v>72</v>
      </c>
      <c r="B7" s="214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13" t="s">
        <v>184</v>
      </c>
      <c r="B8" s="216" t="s">
        <v>185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13" t="s">
        <v>186</v>
      </c>
      <c r="B9" s="217" t="s">
        <v>187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18" t="s">
        <v>260</v>
      </c>
      <c r="B10" s="219" t="s">
        <v>218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221"/>
      <c r="N10" s="221"/>
    </row>
    <row r="11" spans="1:14" x14ac:dyDescent="0.25">
      <c r="A11" s="218" t="s">
        <v>261</v>
      </c>
      <c r="B11" s="219" t="s">
        <v>227</v>
      </c>
      <c r="C11" s="221"/>
      <c r="D11" s="221"/>
      <c r="E11" s="221"/>
      <c r="F11" s="221"/>
      <c r="G11" s="221"/>
      <c r="H11" s="221"/>
      <c r="I11" s="221"/>
      <c r="J11" s="222"/>
      <c r="K11" s="222"/>
      <c r="L11" s="222"/>
      <c r="M11" s="223"/>
      <c r="N11" s="221"/>
    </row>
    <row r="12" spans="1:14" x14ac:dyDescent="0.25">
      <c r="A12" s="218" t="s">
        <v>262</v>
      </c>
      <c r="B12" s="219" t="s">
        <v>231</v>
      </c>
      <c r="C12" s="221"/>
      <c r="D12" s="221"/>
      <c r="E12" s="221"/>
      <c r="F12" s="221"/>
      <c r="G12" s="221"/>
      <c r="H12" s="224"/>
      <c r="I12" s="224"/>
      <c r="J12" s="224"/>
      <c r="K12" s="224"/>
      <c r="L12" s="224"/>
      <c r="M12" s="221"/>
      <c r="N12" s="221"/>
    </row>
    <row r="13" spans="1:14" x14ac:dyDescent="0.25">
      <c r="A13" s="218" t="s">
        <v>263</v>
      </c>
      <c r="B13" s="219" t="s">
        <v>233</v>
      </c>
      <c r="C13" s="221"/>
      <c r="D13" s="221"/>
      <c r="E13" s="221"/>
      <c r="F13" s="221"/>
      <c r="G13" s="221"/>
      <c r="H13" s="221"/>
      <c r="I13" s="221"/>
      <c r="J13" s="225"/>
      <c r="K13" s="225"/>
      <c r="L13" s="225"/>
      <c r="M13" s="226"/>
      <c r="N13" s="226"/>
    </row>
    <row r="14" spans="1:14" x14ac:dyDescent="0.25">
      <c r="A14" s="213" t="s">
        <v>188</v>
      </c>
      <c r="B14" s="217" t="s">
        <v>189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213" t="s">
        <v>190</v>
      </c>
      <c r="B15" s="217" t="s">
        <v>191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7"/>
      <c r="M15" s="227"/>
      <c r="N15" s="227"/>
    </row>
    <row r="16" spans="1:14" hidden="1" x14ac:dyDescent="0.25">
      <c r="A16" s="213" t="s">
        <v>264</v>
      </c>
      <c r="B16" s="217" t="s">
        <v>265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13" t="s">
        <v>266</v>
      </c>
      <c r="B17" s="217" t="s">
        <v>267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13" t="s">
        <v>268</v>
      </c>
      <c r="B18" s="217" t="s">
        <v>269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13" t="s">
        <v>270</v>
      </c>
      <c r="B19" s="217" t="s">
        <v>271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8" t="s">
        <v>199</v>
      </c>
      <c r="B20" s="214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15" t="s">
        <v>200</v>
      </c>
      <c r="B21" s="3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5.5" x14ac:dyDescent="0.25">
      <c r="A22" s="228" t="s">
        <v>201</v>
      </c>
      <c r="B22" s="229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27"/>
    </row>
    <row r="23" spans="1:14" ht="25.5" x14ac:dyDescent="0.25">
      <c r="A23" s="228" t="s">
        <v>202</v>
      </c>
      <c r="B23" s="229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0"/>
    </row>
    <row r="24" spans="1:14" x14ac:dyDescent="0.25">
      <c r="A24" s="228" t="s">
        <v>203</v>
      </c>
      <c r="B24" s="231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8" t="s">
        <v>204</v>
      </c>
      <c r="B25" s="214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15" t="s">
        <v>205</v>
      </c>
      <c r="B26" s="316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2" customFormat="1" ht="12.75" x14ac:dyDescent="0.2">
      <c r="A27" s="315" t="s">
        <v>272</v>
      </c>
      <c r="B27" s="315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 x14ac:dyDescent="0.25">
      <c r="A28" s="213" t="s">
        <v>86</v>
      </c>
      <c r="B28" s="214" t="s">
        <v>273</v>
      </c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1:14" s="232" customFormat="1" ht="15" hidden="1" thickBot="1" x14ac:dyDescent="0.25">
      <c r="A29" s="312" t="s">
        <v>274</v>
      </c>
      <c r="B29" s="313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</row>
    <row r="30" spans="1:14" x14ac:dyDescent="0.25">
      <c r="A30" s="212"/>
      <c r="B30" s="232"/>
      <c r="C30" s="233"/>
      <c r="E30" s="233"/>
      <c r="F30" s="233"/>
      <c r="G30" s="233"/>
      <c r="H30" s="233"/>
    </row>
    <row r="31" spans="1:14" x14ac:dyDescent="0.25">
      <c r="A31" s="212"/>
      <c r="B31" s="234" t="s">
        <v>208</v>
      </c>
      <c r="C31" s="233"/>
      <c r="E31" s="233"/>
      <c r="F31" s="233"/>
      <c r="G31" s="233"/>
      <c r="H31" s="233"/>
    </row>
    <row r="32" spans="1:14" x14ac:dyDescent="0.25">
      <c r="A32" s="212"/>
      <c r="B32" s="235" t="s">
        <v>145</v>
      </c>
      <c r="C32" s="233"/>
      <c r="E32" s="233"/>
      <c r="F32" s="233"/>
      <c r="G32" s="233"/>
      <c r="H32" s="233"/>
    </row>
    <row r="33" spans="3:8" x14ac:dyDescent="0.25">
      <c r="C33" s="233"/>
      <c r="E33" s="233"/>
      <c r="F33" s="233"/>
      <c r="G33" s="233"/>
      <c r="H33" s="233"/>
    </row>
    <row r="34" spans="3:8" x14ac:dyDescent="0.25">
      <c r="C34" s="233"/>
      <c r="E34" s="233"/>
      <c r="F34" s="233"/>
      <c r="G34" s="233"/>
      <c r="H34" s="233"/>
    </row>
    <row r="35" spans="3:8" x14ac:dyDescent="0.25">
      <c r="C35" s="233"/>
      <c r="E35" s="233"/>
      <c r="F35" s="233"/>
      <c r="G35" s="233"/>
      <c r="H35" s="233"/>
    </row>
    <row r="36" spans="3:8" x14ac:dyDescent="0.25">
      <c r="C36" s="233"/>
      <c r="E36" s="233"/>
      <c r="F36" s="233"/>
      <c r="G36" s="233"/>
      <c r="H36" s="233"/>
    </row>
    <row r="37" spans="3:8" x14ac:dyDescent="0.25">
      <c r="C37" s="233"/>
      <c r="E37" s="233"/>
      <c r="F37" s="233"/>
      <c r="G37" s="233"/>
      <c r="H37" s="233"/>
    </row>
    <row r="38" spans="3:8" x14ac:dyDescent="0.25">
      <c r="C38" s="233"/>
      <c r="E38" s="233"/>
      <c r="F38" s="233"/>
      <c r="G38" s="233"/>
      <c r="H38" s="233"/>
    </row>
    <row r="39" spans="3:8" x14ac:dyDescent="0.25">
      <c r="C39" s="233"/>
      <c r="E39" s="233"/>
      <c r="F39" s="233"/>
      <c r="G39" s="233"/>
      <c r="H39" s="233"/>
    </row>
    <row r="40" spans="3:8" x14ac:dyDescent="0.25">
      <c r="C40" s="233"/>
      <c r="E40" s="233"/>
      <c r="F40" s="233"/>
      <c r="G40" s="233"/>
      <c r="H40" s="233"/>
    </row>
    <row r="41" spans="3:8" x14ac:dyDescent="0.25">
      <c r="C41" s="233"/>
      <c r="E41" s="233"/>
      <c r="F41" s="233"/>
      <c r="G41" s="233"/>
      <c r="H41" s="233"/>
    </row>
    <row r="42" spans="3:8" x14ac:dyDescent="0.25">
      <c r="C42" s="233"/>
      <c r="E42" s="233"/>
      <c r="F42" s="233"/>
      <c r="G42" s="233"/>
      <c r="H42" s="233"/>
    </row>
    <row r="43" spans="3:8" x14ac:dyDescent="0.25">
      <c r="C43" s="233"/>
      <c r="E43" s="233"/>
      <c r="F43" s="233"/>
      <c r="G43" s="233"/>
      <c r="H43" s="233"/>
    </row>
    <row r="44" spans="3:8" x14ac:dyDescent="0.25">
      <c r="C44" s="233"/>
      <c r="E44" s="233"/>
      <c r="F44" s="233"/>
      <c r="G44" s="233"/>
      <c r="H44" s="233"/>
    </row>
    <row r="45" spans="3:8" x14ac:dyDescent="0.25">
      <c r="C45" s="233"/>
      <c r="E45" s="233"/>
      <c r="F45" s="233"/>
      <c r="G45" s="233"/>
      <c r="H45" s="233"/>
    </row>
    <row r="46" spans="3:8" x14ac:dyDescent="0.25">
      <c r="C46" s="233"/>
      <c r="E46" s="233"/>
      <c r="F46" s="233"/>
      <c r="G46" s="233"/>
      <c r="H46" s="233"/>
    </row>
    <row r="47" spans="3:8" x14ac:dyDescent="0.25">
      <c r="C47" s="233"/>
      <c r="E47" s="233"/>
      <c r="F47" s="233"/>
      <c r="G47" s="233"/>
      <c r="H47" s="233"/>
    </row>
    <row r="48" spans="3:8" x14ac:dyDescent="0.25">
      <c r="C48" s="233"/>
      <c r="E48" s="233"/>
      <c r="F48" s="233"/>
      <c r="G48" s="233"/>
      <c r="H48" s="233"/>
    </row>
    <row r="49" spans="3:8" x14ac:dyDescent="0.25">
      <c r="C49" s="233"/>
      <c r="E49" s="233"/>
      <c r="F49" s="233"/>
      <c r="G49" s="233"/>
      <c r="H49" s="233"/>
    </row>
    <row r="50" spans="3:8" x14ac:dyDescent="0.25">
      <c r="C50" s="233"/>
      <c r="E50" s="233"/>
      <c r="F50" s="233"/>
      <c r="G50" s="233"/>
      <c r="H50" s="233"/>
    </row>
    <row r="51" spans="3:8" x14ac:dyDescent="0.25">
      <c r="C51" s="233"/>
      <c r="E51" s="233"/>
      <c r="F51" s="233"/>
      <c r="G51" s="233"/>
      <c r="H51" s="233"/>
    </row>
    <row r="52" spans="3:8" x14ac:dyDescent="0.25">
      <c r="C52" s="233"/>
      <c r="E52" s="233"/>
      <c r="F52" s="233"/>
      <c r="G52" s="233"/>
      <c r="H52" s="233"/>
    </row>
    <row r="53" spans="3:8" x14ac:dyDescent="0.25">
      <c r="C53" s="233"/>
      <c r="E53" s="233"/>
      <c r="F53" s="233"/>
      <c r="G53" s="233"/>
      <c r="H53" s="233"/>
    </row>
    <row r="54" spans="3:8" x14ac:dyDescent="0.25">
      <c r="C54" s="233"/>
      <c r="E54" s="233"/>
      <c r="F54" s="233"/>
      <c r="G54" s="233"/>
      <c r="H54" s="233"/>
    </row>
    <row r="55" spans="3:8" x14ac:dyDescent="0.25">
      <c r="C55" s="233"/>
      <c r="E55" s="233"/>
      <c r="F55" s="233"/>
      <c r="G55" s="233"/>
      <c r="H55" s="233"/>
    </row>
    <row r="56" spans="3:8" x14ac:dyDescent="0.25">
      <c r="C56" s="233"/>
      <c r="E56" s="233"/>
      <c r="F56" s="233"/>
      <c r="G56" s="233"/>
      <c r="H56" s="233"/>
    </row>
    <row r="57" spans="3:8" x14ac:dyDescent="0.25">
      <c r="C57" s="233"/>
      <c r="E57" s="233"/>
      <c r="F57" s="233"/>
      <c r="G57" s="233"/>
      <c r="H57" s="233"/>
    </row>
    <row r="58" spans="3:8" x14ac:dyDescent="0.25">
      <c r="C58" s="233"/>
      <c r="E58" s="233"/>
      <c r="F58" s="233"/>
      <c r="G58" s="233"/>
      <c r="H58" s="233"/>
    </row>
    <row r="59" spans="3:8" x14ac:dyDescent="0.25">
      <c r="C59" s="233"/>
      <c r="E59" s="233"/>
      <c r="F59" s="233"/>
      <c r="G59" s="233"/>
      <c r="H59" s="233"/>
    </row>
    <row r="60" spans="3:8" x14ac:dyDescent="0.25">
      <c r="C60" s="233"/>
      <c r="E60" s="233"/>
      <c r="F60" s="233"/>
      <c r="G60" s="233"/>
      <c r="H60" s="233"/>
    </row>
    <row r="61" spans="3:8" x14ac:dyDescent="0.25">
      <c r="C61" s="233"/>
      <c r="E61" s="233"/>
      <c r="F61" s="233"/>
      <c r="G61" s="233"/>
      <c r="H61" s="233"/>
    </row>
    <row r="62" spans="3:8" x14ac:dyDescent="0.25">
      <c r="C62" s="233"/>
      <c r="E62" s="233"/>
      <c r="F62" s="233"/>
      <c r="G62" s="233"/>
      <c r="H62" s="233"/>
    </row>
    <row r="63" spans="3:8" x14ac:dyDescent="0.25">
      <c r="C63" s="233"/>
      <c r="E63" s="233"/>
      <c r="F63" s="233"/>
      <c r="G63" s="233"/>
      <c r="H63" s="233"/>
    </row>
    <row r="64" spans="3:8" x14ac:dyDescent="0.25">
      <c r="C64" s="233"/>
      <c r="E64" s="233"/>
      <c r="F64" s="233"/>
      <c r="G64" s="233"/>
      <c r="H64" s="233"/>
    </row>
    <row r="65" spans="3:8" x14ac:dyDescent="0.25">
      <c r="C65" s="233"/>
      <c r="E65" s="233"/>
      <c r="F65" s="233"/>
      <c r="G65" s="233"/>
      <c r="H65" s="233"/>
    </row>
  </sheetData>
  <mergeCells count="24"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</mergeCells>
  <pageMargins left="0.70866141732283472" right="0.11811023622047245" top="0.74803149606299213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258"/>
      <c r="D2" s="258"/>
      <c r="E2" s="258"/>
    </row>
    <row r="3" spans="1:21" x14ac:dyDescent="0.25">
      <c r="A3" s="260" t="s">
        <v>170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148</v>
      </c>
      <c r="B5" s="261"/>
      <c r="C5" s="261"/>
      <c r="D5" s="261"/>
      <c r="E5" s="261"/>
      <c r="F5" s="60"/>
    </row>
    <row r="6" spans="1:21" ht="18" customHeight="1" x14ac:dyDescent="0.25">
      <c r="A6" s="260" t="s">
        <v>149</v>
      </c>
      <c r="B6" s="260"/>
      <c r="C6" s="260"/>
      <c r="D6" s="260"/>
      <c r="E6" s="260"/>
      <c r="F6" s="59"/>
    </row>
    <row r="7" spans="1:21" ht="6" customHeight="1" x14ac:dyDescent="0.25">
      <c r="B7" s="260"/>
      <c r="C7" s="260"/>
      <c r="D7" s="260"/>
      <c r="E7" s="260"/>
      <c r="F7" s="260"/>
    </row>
    <row r="8" spans="1:21" x14ac:dyDescent="0.25">
      <c r="A8" s="259" t="s">
        <v>0</v>
      </c>
      <c r="B8" s="259" t="s">
        <v>1</v>
      </c>
      <c r="C8" s="259" t="s">
        <v>2</v>
      </c>
      <c r="D8" s="259"/>
      <c r="E8" s="259"/>
      <c r="F8" s="249" t="s">
        <v>135</v>
      </c>
      <c r="G8" s="250" t="s">
        <v>136</v>
      </c>
      <c r="M8" s="251"/>
      <c r="N8" s="252"/>
      <c r="O8" s="252"/>
      <c r="P8" s="252"/>
      <c r="Q8" s="252"/>
    </row>
    <row r="9" spans="1:21" ht="31.5" x14ac:dyDescent="0.25">
      <c r="A9" s="259"/>
      <c r="B9" s="259"/>
      <c r="C9" s="93" t="s">
        <v>3</v>
      </c>
      <c r="D9" s="93" t="s">
        <v>4</v>
      </c>
      <c r="E9" s="93" t="s">
        <v>5</v>
      </c>
      <c r="F9" s="249"/>
      <c r="G9" s="250"/>
    </row>
    <row r="10" spans="1:21" x14ac:dyDescent="0.25">
      <c r="A10" s="259"/>
      <c r="B10" s="259"/>
      <c r="C10" s="93" t="s">
        <v>6</v>
      </c>
      <c r="D10" s="93" t="s">
        <v>6</v>
      </c>
      <c r="E10" s="93" t="s">
        <v>6</v>
      </c>
      <c r="F10" s="249"/>
      <c r="G10" s="250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8" t="s">
        <v>7</v>
      </c>
      <c r="B12" s="318"/>
      <c r="C12" s="318"/>
      <c r="D12" s="318"/>
      <c r="E12" s="318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8" t="s">
        <v>17</v>
      </c>
      <c r="B18" s="318"/>
      <c r="C18" s="318"/>
      <c r="D18" s="318"/>
      <c r="E18" s="318"/>
      <c r="H18" s="68"/>
      <c r="I18" s="254" t="s">
        <v>139</v>
      </c>
      <c r="J18" s="254"/>
      <c r="K18" s="254"/>
      <c r="L18" s="254"/>
      <c r="M18" s="254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4"/>
      <c r="J19" s="254"/>
      <c r="K19" s="254"/>
      <c r="L19" s="254"/>
      <c r="M19" s="254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54"/>
      <c r="J20" s="254"/>
      <c r="K20" s="254"/>
      <c r="L20" s="254"/>
      <c r="M20" s="254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8" t="s">
        <v>21</v>
      </c>
      <c r="B21" s="318"/>
      <c r="C21" s="318"/>
      <c r="D21" s="318"/>
      <c r="E21" s="318"/>
      <c r="H21" s="68"/>
      <c r="I21" s="254"/>
      <c r="J21" s="254"/>
      <c r="K21" s="254"/>
      <c r="L21" s="254"/>
      <c r="M21" s="254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54" t="s">
        <v>140</v>
      </c>
      <c r="J22" s="254"/>
      <c r="K22" s="254"/>
      <c r="L22" s="254"/>
      <c r="M22" s="254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4"/>
      <c r="J23" s="254"/>
      <c r="K23" s="254"/>
      <c r="L23" s="254"/>
      <c r="M23" s="254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4"/>
      <c r="J24" s="254"/>
      <c r="K24" s="254"/>
      <c r="L24" s="254"/>
      <c r="M24" s="254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4"/>
      <c r="J25" s="254"/>
      <c r="K25" s="254"/>
      <c r="L25" s="254"/>
      <c r="M25" s="254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4"/>
      <c r="J26" s="254"/>
      <c r="K26" s="254"/>
      <c r="L26" s="254"/>
      <c r="M26" s="254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54"/>
      <c r="J27" s="254"/>
      <c r="K27" s="254"/>
      <c r="L27" s="254"/>
      <c r="M27" s="254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18" t="s">
        <v>71</v>
      </c>
      <c r="B47" s="318"/>
      <c r="C47" s="318"/>
      <c r="D47" s="318"/>
      <c r="E47" s="318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18" t="s">
        <v>85</v>
      </c>
      <c r="B57" s="318"/>
      <c r="C57" s="318"/>
      <c r="D57" s="318"/>
      <c r="E57" s="318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9" t="s">
        <v>109</v>
      </c>
      <c r="B70" s="319"/>
      <c r="C70" s="319"/>
      <c r="D70" s="319"/>
      <c r="E70" s="319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20" t="s">
        <v>115</v>
      </c>
      <c r="B74" s="320"/>
      <c r="C74" s="320"/>
      <c r="D74" s="320"/>
      <c r="E74" s="320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21" t="s">
        <v>121</v>
      </c>
      <c r="B78" s="321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7" t="s">
        <v>127</v>
      </c>
      <c r="D88" s="247"/>
      <c r="E88" s="247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258"/>
      <c r="D2" s="258"/>
      <c r="E2" s="258"/>
    </row>
    <row r="3" spans="1:21" x14ac:dyDescent="0.25">
      <c r="A3" s="260" t="s">
        <v>171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148</v>
      </c>
      <c r="B5" s="261"/>
      <c r="C5" s="261"/>
      <c r="D5" s="261"/>
      <c r="E5" s="261"/>
      <c r="F5" s="60"/>
    </row>
    <row r="6" spans="1:21" ht="18" customHeight="1" x14ac:dyDescent="0.25">
      <c r="A6" s="260" t="s">
        <v>149</v>
      </c>
      <c r="B6" s="260"/>
      <c r="C6" s="260"/>
      <c r="D6" s="260"/>
      <c r="E6" s="260"/>
      <c r="F6" s="59"/>
    </row>
    <row r="7" spans="1:21" ht="6" customHeight="1" x14ac:dyDescent="0.25">
      <c r="B7" s="260"/>
      <c r="C7" s="260"/>
      <c r="D7" s="260"/>
      <c r="E7" s="260"/>
      <c r="F7" s="260"/>
    </row>
    <row r="8" spans="1:21" x14ac:dyDescent="0.25">
      <c r="A8" s="259" t="s">
        <v>0</v>
      </c>
      <c r="B8" s="259" t="s">
        <v>1</v>
      </c>
      <c r="C8" s="259" t="s">
        <v>2</v>
      </c>
      <c r="D8" s="259"/>
      <c r="E8" s="259"/>
      <c r="F8" s="249" t="s">
        <v>135</v>
      </c>
      <c r="G8" s="250" t="s">
        <v>136</v>
      </c>
      <c r="M8" s="251"/>
      <c r="N8" s="252"/>
      <c r="O8" s="252"/>
      <c r="P8" s="252"/>
      <c r="Q8" s="252"/>
    </row>
    <row r="9" spans="1:21" ht="31.5" x14ac:dyDescent="0.25">
      <c r="A9" s="259"/>
      <c r="B9" s="259"/>
      <c r="C9" s="93" t="s">
        <v>3</v>
      </c>
      <c r="D9" s="93" t="s">
        <v>4</v>
      </c>
      <c r="E9" s="93" t="s">
        <v>5</v>
      </c>
      <c r="F9" s="249"/>
      <c r="G9" s="250"/>
    </row>
    <row r="10" spans="1:21" x14ac:dyDescent="0.25">
      <c r="A10" s="259"/>
      <c r="B10" s="259"/>
      <c r="C10" s="93" t="s">
        <v>6</v>
      </c>
      <c r="D10" s="93" t="s">
        <v>6</v>
      </c>
      <c r="E10" s="93" t="s">
        <v>6</v>
      </c>
      <c r="F10" s="249"/>
      <c r="G10" s="250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22" t="s">
        <v>7</v>
      </c>
      <c r="B12" s="322"/>
      <c r="C12" s="322"/>
      <c r="D12" s="322"/>
      <c r="E12" s="322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22" t="s">
        <v>17</v>
      </c>
      <c r="B18" s="322"/>
      <c r="C18" s="322"/>
      <c r="D18" s="322"/>
      <c r="E18" s="322"/>
      <c r="H18" s="68"/>
      <c r="I18" s="254" t="s">
        <v>139</v>
      </c>
      <c r="J18" s="254"/>
      <c r="K18" s="254"/>
      <c r="L18" s="254"/>
      <c r="M18" s="254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4"/>
      <c r="J19" s="254"/>
      <c r="K19" s="254"/>
      <c r="L19" s="254"/>
      <c r="M19" s="254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54"/>
      <c r="J20" s="254"/>
      <c r="K20" s="254"/>
      <c r="L20" s="254"/>
      <c r="M20" s="254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22" t="s">
        <v>21</v>
      </c>
      <c r="B21" s="322"/>
      <c r="C21" s="322"/>
      <c r="D21" s="322"/>
      <c r="E21" s="322"/>
      <c r="H21" s="68"/>
      <c r="I21" s="254"/>
      <c r="J21" s="254"/>
      <c r="K21" s="254"/>
      <c r="L21" s="254"/>
      <c r="M21" s="254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54" t="s">
        <v>140</v>
      </c>
      <c r="J22" s="254"/>
      <c r="K22" s="254"/>
      <c r="L22" s="254"/>
      <c r="M22" s="254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4"/>
      <c r="J23" s="254"/>
      <c r="K23" s="254"/>
      <c r="L23" s="254"/>
      <c r="M23" s="254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4"/>
      <c r="J24" s="254"/>
      <c r="K24" s="254"/>
      <c r="L24" s="254"/>
      <c r="M24" s="254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4"/>
      <c r="J25" s="254"/>
      <c r="K25" s="254"/>
      <c r="L25" s="254"/>
      <c r="M25" s="254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4"/>
      <c r="J26" s="254"/>
      <c r="K26" s="254"/>
      <c r="L26" s="254"/>
      <c r="M26" s="254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54"/>
      <c r="J27" s="254"/>
      <c r="K27" s="254"/>
      <c r="L27" s="254"/>
      <c r="M27" s="254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22" t="s">
        <v>71</v>
      </c>
      <c r="B47" s="322"/>
      <c r="C47" s="322"/>
      <c r="D47" s="322"/>
      <c r="E47" s="322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22" t="s">
        <v>85</v>
      </c>
      <c r="B57" s="322"/>
      <c r="C57" s="322"/>
      <c r="D57" s="322"/>
      <c r="E57" s="322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323" t="s">
        <v>109</v>
      </c>
      <c r="B70" s="323"/>
      <c r="C70" s="323"/>
      <c r="D70" s="323"/>
      <c r="E70" s="323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24" t="s">
        <v>115</v>
      </c>
      <c r="B74" s="324"/>
      <c r="C74" s="324"/>
      <c r="D74" s="324"/>
      <c r="E74" s="324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'A7..'!C75</f>
        <v>10870.35</v>
      </c>
      <c r="D75" s="103">
        <f>19/100*C75</f>
        <v>2065.3665000000001</v>
      </c>
      <c r="E75" s="103">
        <f>C75+D75</f>
        <v>12935.7165</v>
      </c>
      <c r="F75" s="62" t="s">
        <v>137</v>
      </c>
      <c r="P75" s="65">
        <f t="shared" si="8"/>
        <v>12935.7165</v>
      </c>
      <c r="Q75" s="66">
        <f t="shared" si="9"/>
        <v>2065.3665000000001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10870.35</v>
      </c>
      <c r="D77" s="126">
        <f t="shared" ref="D77:E77" si="28">D75+D76</f>
        <v>2065.3665000000001</v>
      </c>
      <c r="E77" s="126">
        <f t="shared" si="28"/>
        <v>12935.7165</v>
      </c>
      <c r="P77" s="65">
        <f t="shared" si="8"/>
        <v>12935.7165</v>
      </c>
      <c r="Q77" s="66">
        <f t="shared" si="9"/>
        <v>2065.3665000000001</v>
      </c>
      <c r="R77" s="67" t="b">
        <f t="shared" si="6"/>
        <v>1</v>
      </c>
    </row>
    <row r="78" spans="1:24" x14ac:dyDescent="0.25">
      <c r="A78" s="325" t="s">
        <v>121</v>
      </c>
      <c r="B78" s="325"/>
      <c r="C78" s="127">
        <f>C77+C73+C69+C56+C46+C20+C17</f>
        <v>89870.35</v>
      </c>
      <c r="D78" s="127">
        <f>D77+D73+D69+D56+D46+D20+D17</f>
        <v>17075.3665</v>
      </c>
      <c r="E78" s="127">
        <f>C78+D78</f>
        <v>106945.71650000001</v>
      </c>
      <c r="P78" s="65">
        <f t="shared" si="8"/>
        <v>106945.71649999999</v>
      </c>
      <c r="Q78" s="66">
        <f t="shared" si="9"/>
        <v>17075.3665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106945.71649999999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7" t="s">
        <v>127</v>
      </c>
      <c r="D88" s="247"/>
      <c r="E88" s="247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64" t="s">
        <v>146</v>
      </c>
      <c r="B1" s="264"/>
      <c r="C1" s="264"/>
      <c r="D1" s="264"/>
      <c r="E1" s="264"/>
    </row>
    <row r="2" spans="1:21" ht="12.75" customHeight="1" x14ac:dyDescent="0.25">
      <c r="C2" s="326"/>
      <c r="D2" s="326"/>
      <c r="E2" s="326"/>
    </row>
    <row r="3" spans="1:21" x14ac:dyDescent="0.25">
      <c r="A3" s="260" t="s">
        <v>147</v>
      </c>
      <c r="B3" s="260"/>
      <c r="C3" s="260"/>
      <c r="D3" s="260"/>
      <c r="E3" s="260"/>
    </row>
    <row r="4" spans="1:21" ht="14.25" customHeight="1" x14ac:dyDescent="0.25">
      <c r="A4" s="260" t="s">
        <v>150</v>
      </c>
      <c r="B4" s="260"/>
      <c r="C4" s="260"/>
      <c r="D4" s="260"/>
      <c r="E4" s="260"/>
      <c r="F4" s="60"/>
    </row>
    <row r="5" spans="1:21" ht="44.25" customHeight="1" x14ac:dyDescent="0.25">
      <c r="A5" s="261" t="s">
        <v>153</v>
      </c>
      <c r="B5" s="261"/>
      <c r="C5" s="261"/>
      <c r="D5" s="261"/>
      <c r="E5" s="261"/>
      <c r="F5" s="60"/>
    </row>
    <row r="6" spans="1:21" ht="18" customHeight="1" x14ac:dyDescent="0.25">
      <c r="A6" s="260" t="s">
        <v>154</v>
      </c>
      <c r="B6" s="260"/>
      <c r="C6" s="260"/>
      <c r="D6" s="260"/>
      <c r="E6" s="260"/>
      <c r="F6" s="59"/>
    </row>
    <row r="7" spans="1:21" ht="6" customHeight="1" thickBot="1" x14ac:dyDescent="0.3">
      <c r="B7" s="260"/>
      <c r="C7" s="260"/>
      <c r="D7" s="260"/>
      <c r="E7" s="260"/>
      <c r="F7" s="260"/>
    </row>
    <row r="8" spans="1:21" ht="16.5" thickBot="1" x14ac:dyDescent="0.3">
      <c r="A8" s="327" t="s">
        <v>0</v>
      </c>
      <c r="B8" s="327" t="s">
        <v>1</v>
      </c>
      <c r="C8" s="330" t="s">
        <v>2</v>
      </c>
      <c r="D8" s="331"/>
      <c r="E8" s="332"/>
      <c r="F8" s="333" t="s">
        <v>135</v>
      </c>
      <c r="G8" s="341" t="s">
        <v>136</v>
      </c>
      <c r="M8" s="335"/>
      <c r="N8" s="336"/>
      <c r="O8" s="336"/>
      <c r="P8" s="336"/>
      <c r="Q8" s="336"/>
    </row>
    <row r="9" spans="1:21" ht="32.25" thickBot="1" x14ac:dyDescent="0.3">
      <c r="A9" s="328"/>
      <c r="B9" s="328"/>
      <c r="C9" s="27" t="s">
        <v>3</v>
      </c>
      <c r="D9" s="2" t="s">
        <v>4</v>
      </c>
      <c r="E9" s="2" t="s">
        <v>5</v>
      </c>
      <c r="F9" s="333"/>
      <c r="G9" s="341"/>
    </row>
    <row r="10" spans="1:21" ht="16.5" thickBot="1" x14ac:dyDescent="0.3">
      <c r="A10" s="329"/>
      <c r="B10" s="329"/>
      <c r="C10" s="27" t="s">
        <v>6</v>
      </c>
      <c r="D10" s="2" t="s">
        <v>6</v>
      </c>
      <c r="E10" s="2" t="s">
        <v>6</v>
      </c>
      <c r="F10" s="333"/>
      <c r="G10" s="34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37" t="s">
        <v>7</v>
      </c>
      <c r="B12" s="338"/>
      <c r="C12" s="338"/>
      <c r="D12" s="338"/>
      <c r="E12" s="33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37" t="s">
        <v>17</v>
      </c>
      <c r="B18" s="338"/>
      <c r="C18" s="338"/>
      <c r="D18" s="338"/>
      <c r="E18" s="339"/>
      <c r="H18" s="5"/>
      <c r="I18" s="340" t="s">
        <v>139</v>
      </c>
      <c r="J18" s="340"/>
      <c r="K18" s="340"/>
      <c r="L18" s="340"/>
      <c r="M18" s="34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40"/>
      <c r="J19" s="340"/>
      <c r="K19" s="340"/>
      <c r="L19" s="340"/>
      <c r="M19" s="34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40"/>
      <c r="J20" s="340"/>
      <c r="K20" s="340"/>
      <c r="L20" s="340"/>
      <c r="M20" s="34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37" t="s">
        <v>21</v>
      </c>
      <c r="B21" s="338"/>
      <c r="C21" s="338"/>
      <c r="D21" s="338"/>
      <c r="E21" s="339"/>
      <c r="H21" s="5"/>
      <c r="I21" s="340"/>
      <c r="J21" s="340"/>
      <c r="K21" s="340"/>
      <c r="L21" s="340"/>
      <c r="M21" s="34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40" t="s">
        <v>140</v>
      </c>
      <c r="J22" s="340"/>
      <c r="K22" s="340"/>
      <c r="L22" s="340"/>
      <c r="M22" s="34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40"/>
      <c r="J23" s="340"/>
      <c r="K23" s="340"/>
      <c r="L23" s="340"/>
      <c r="M23" s="34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40"/>
      <c r="J24" s="340"/>
      <c r="K24" s="340"/>
      <c r="L24" s="340"/>
      <c r="M24" s="34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40"/>
      <c r="J25" s="340"/>
      <c r="K25" s="340"/>
      <c r="L25" s="340"/>
      <c r="M25" s="34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40"/>
      <c r="J26" s="340"/>
      <c r="K26" s="340"/>
      <c r="L26" s="340"/>
      <c r="M26" s="34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40"/>
      <c r="J27" s="340"/>
      <c r="K27" s="340"/>
      <c r="L27" s="340"/>
      <c r="M27" s="340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37" t="s">
        <v>71</v>
      </c>
      <c r="B47" s="338"/>
      <c r="C47" s="338"/>
      <c r="D47" s="338"/>
      <c r="E47" s="33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37" t="s">
        <v>85</v>
      </c>
      <c r="B57" s="338"/>
      <c r="C57" s="338"/>
      <c r="D57" s="338"/>
      <c r="E57" s="33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42" t="s">
        <v>109</v>
      </c>
      <c r="B70" s="343"/>
      <c r="C70" s="343"/>
      <c r="D70" s="343"/>
      <c r="E70" s="34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45" t="s">
        <v>115</v>
      </c>
      <c r="B74" s="346"/>
      <c r="C74" s="346"/>
      <c r="D74" s="346"/>
      <c r="E74" s="34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42" t="s">
        <v>121</v>
      </c>
      <c r="B78" s="344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34" t="s">
        <v>127</v>
      </c>
      <c r="D88" s="334"/>
      <c r="E88" s="33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A7..</vt:lpstr>
      <vt:lpstr>DO1</vt:lpstr>
      <vt:lpstr>DO2</vt:lpstr>
      <vt:lpstr>DO3</vt:lpstr>
      <vt:lpstr>DO4</vt:lpstr>
      <vt:lpstr>GRAFIC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'A7'!Print_Area</vt:lpstr>
      <vt:lpstr>A7..!Print_Area</vt:lpstr>
      <vt:lpstr>'B13'!Print_Area</vt:lpstr>
      <vt:lpstr>'B15'!Print_Area</vt:lpstr>
      <vt:lpstr>'B3 EL'!Print_Area</vt:lpstr>
      <vt:lpstr>'B3 NEEL'!Print_Area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2024-09-29T18:04:38Z</cp:lastPrinted>
  <dcterms:created xsi:type="dcterms:W3CDTF">2024-01-25T11:07:57Z</dcterms:created>
  <dcterms:modified xsi:type="dcterms:W3CDTF">2025-01-17T08:04:14Z</dcterms:modified>
</cp:coreProperties>
</file>