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Desktop\Modificare Raport BVC consolidat- extraoedinara\"/>
    </mc:Choice>
  </mc:AlternateContent>
  <xr:revisionPtr revIDLastSave="0" documentId="13_ncr:1_{F02A9BCB-7A16-49AF-86C8-45411FF0829D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UAT'!$A$1:$K$296</definedName>
  </definedNames>
  <calcPr calcId="181029"/>
</workbook>
</file>

<file path=xl/calcChain.xml><?xml version="1.0" encoding="utf-8"?>
<calcChain xmlns="http://schemas.openxmlformats.org/spreadsheetml/2006/main">
  <c r="C35" i="1" l="1"/>
  <c r="I35" i="1" s="1"/>
  <c r="C36" i="1"/>
  <c r="I36" i="1" s="1"/>
  <c r="K36" i="1" s="1"/>
  <c r="C37" i="1"/>
  <c r="I37" i="1" s="1"/>
  <c r="C38" i="1"/>
  <c r="I38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H45" i="1"/>
  <c r="C46" i="1"/>
  <c r="D46" i="1"/>
  <c r="E46" i="1"/>
  <c r="F46" i="1"/>
  <c r="G46" i="1"/>
  <c r="H46" i="1"/>
  <c r="J46" i="1"/>
  <c r="J71" i="1"/>
  <c r="J116" i="1"/>
  <c r="C47" i="1"/>
  <c r="D47" i="1"/>
  <c r="D72" i="1"/>
  <c r="D32" i="1" s="1"/>
  <c r="D27" i="1" s="1"/>
  <c r="D22" i="1" s="1"/>
  <c r="E47" i="1"/>
  <c r="F47" i="1"/>
  <c r="F72" i="1"/>
  <c r="F117" i="1"/>
  <c r="F147" i="1"/>
  <c r="F207" i="1"/>
  <c r="G47" i="1"/>
  <c r="G72" i="1"/>
  <c r="G117" i="1"/>
  <c r="H47" i="1"/>
  <c r="J47" i="1"/>
  <c r="C48" i="1"/>
  <c r="D48" i="1"/>
  <c r="D73" i="1"/>
  <c r="D33" i="1" s="1"/>
  <c r="D28" i="1" s="1"/>
  <c r="E48" i="1"/>
  <c r="F48" i="1"/>
  <c r="G48" i="1"/>
  <c r="H48" i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 s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 s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 s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 s="1"/>
  <c r="I212" i="1"/>
  <c r="K212" i="1" s="1"/>
  <c r="I217" i="1"/>
  <c r="K217" i="1" s="1"/>
  <c r="I213" i="1"/>
  <c r="K213" i="1" s="1"/>
  <c r="I216" i="1"/>
  <c r="K216" i="1" s="1"/>
  <c r="I218" i="1"/>
  <c r="K218" i="1" s="1"/>
  <c r="I221" i="1"/>
  <c r="K221" i="1" s="1"/>
  <c r="I222" i="1"/>
  <c r="K222" i="1" s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G30" i="1" l="1"/>
  <c r="G25" i="1" s="1"/>
  <c r="E32" i="1"/>
  <c r="E27" i="1" s="1"/>
  <c r="E143" i="1"/>
  <c r="F142" i="1"/>
  <c r="J31" i="1"/>
  <c r="J26" i="1" s="1"/>
  <c r="J21" i="1" s="1"/>
  <c r="H33" i="1"/>
  <c r="H28" i="1" s="1"/>
  <c r="H23" i="1" s="1"/>
  <c r="G31" i="1"/>
  <c r="G26" i="1" s="1"/>
  <c r="G21" i="1" s="1"/>
  <c r="G143" i="1"/>
  <c r="F141" i="1"/>
  <c r="H30" i="1"/>
  <c r="H25" i="1" s="1"/>
  <c r="H20" i="1" s="1"/>
  <c r="E33" i="1"/>
  <c r="E28" i="1" s="1"/>
  <c r="E23" i="1" s="1"/>
  <c r="E233" i="1" s="1"/>
  <c r="I206" i="1"/>
  <c r="J32" i="1"/>
  <c r="J27" i="1" s="1"/>
  <c r="J22" i="1" s="1"/>
  <c r="G20" i="1"/>
  <c r="F31" i="1"/>
  <c r="F26" i="1" s="1"/>
  <c r="F21" i="1" s="1"/>
  <c r="F231" i="1" s="1"/>
  <c r="G140" i="1"/>
  <c r="J30" i="1"/>
  <c r="J25" i="1" s="1"/>
  <c r="J20" i="1" s="1"/>
  <c r="G141" i="1"/>
  <c r="F33" i="1"/>
  <c r="F28" i="1" s="1"/>
  <c r="F23" i="1" s="1"/>
  <c r="F143" i="1"/>
  <c r="E142" i="1"/>
  <c r="I117" i="1"/>
  <c r="K117" i="1" s="1"/>
  <c r="E31" i="1"/>
  <c r="E26" i="1" s="1"/>
  <c r="E21" i="1" s="1"/>
  <c r="E231" i="1" s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I205" i="1"/>
  <c r="D141" i="1"/>
  <c r="D231" i="1" s="1"/>
  <c r="G32" i="1"/>
  <c r="G27" i="1" s="1"/>
  <c r="G22" i="1" s="1"/>
  <c r="G232" i="1" s="1"/>
  <c r="D142" i="1"/>
  <c r="D232" i="1" s="1"/>
  <c r="H31" i="1"/>
  <c r="H26" i="1" s="1"/>
  <c r="H21" i="1" s="1"/>
  <c r="J33" i="1"/>
  <c r="J28" i="1" s="1"/>
  <c r="J23" i="1" s="1"/>
  <c r="D140" i="1"/>
  <c r="I73" i="1"/>
  <c r="K73" i="1" s="1"/>
  <c r="C143" i="1"/>
  <c r="C142" i="1"/>
  <c r="F30" i="1"/>
  <c r="F25" i="1" s="1"/>
  <c r="F20" i="1" s="1"/>
  <c r="F230" i="1" s="1"/>
  <c r="H140" i="1"/>
  <c r="I71" i="1"/>
  <c r="K71" i="1" s="1"/>
  <c r="K206" i="1"/>
  <c r="I48" i="1"/>
  <c r="K48" i="1" s="1"/>
  <c r="H143" i="1"/>
  <c r="I147" i="1"/>
  <c r="J143" i="1"/>
  <c r="J142" i="1"/>
  <c r="J141" i="1"/>
  <c r="J140" i="1"/>
  <c r="G33" i="1"/>
  <c r="G28" i="1" s="1"/>
  <c r="G23" i="1" s="1"/>
  <c r="E30" i="1"/>
  <c r="E25" i="1" s="1"/>
  <c r="E20" i="1" s="1"/>
  <c r="I70" i="1"/>
  <c r="K70" i="1" s="1"/>
  <c r="I45" i="1"/>
  <c r="K45" i="1" s="1"/>
  <c r="I244" i="1"/>
  <c r="D143" i="1"/>
  <c r="D233" i="1" s="1"/>
  <c r="I115" i="1"/>
  <c r="E234" i="1"/>
  <c r="F234" i="1"/>
  <c r="C234" i="1"/>
  <c r="G234" i="1"/>
  <c r="J234" i="1"/>
  <c r="I247" i="1"/>
  <c r="D234" i="1"/>
  <c r="H234" i="1"/>
  <c r="K115" i="1"/>
  <c r="K148" i="1"/>
  <c r="K247" i="1"/>
  <c r="K208" i="1"/>
  <c r="K37" i="1"/>
  <c r="K146" i="1"/>
  <c r="K35" i="1"/>
  <c r="K244" i="1"/>
  <c r="K145" i="1"/>
  <c r="K38" i="1"/>
  <c r="I145" i="1"/>
  <c r="I146" i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E230" i="1" l="1"/>
  <c r="H233" i="1"/>
  <c r="E232" i="1"/>
  <c r="G233" i="1"/>
  <c r="G231" i="1"/>
  <c r="J233" i="1"/>
  <c r="I234" i="1"/>
  <c r="I141" i="1"/>
  <c r="H230" i="1"/>
  <c r="J231" i="1"/>
  <c r="J232" i="1"/>
  <c r="G230" i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 l="1"/>
  <c r="I28" i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<sst xmlns="http://schemas.openxmlformats.org/spreadsheetml/2006/main" count="385" uniqueCount="184">
  <si>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</si>
  <si>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</si>
  <si>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</si>
  <si>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</si>
  <si>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</si>
  <si>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</si>
  <si>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</si>
  <si>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</si>
  <si>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</si>
  <si>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</si>
  <si>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</si>
  <si>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</si>
  <si>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</si>
  <si>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</si>
  <si>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</si>
  <si>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</si>
  <si>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</si>
  <si>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</si>
  <si>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</si>
  <si>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</si>
  <si>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</si>
  <si>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</si>
  <si>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</si>
  <si>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</si>
  <si>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</si>
  <si>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</si>
  <si>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</si>
  <si>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</si>
  <si>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</si>
  <si>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</si>
  <si>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</si>
  <si>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</si>
  <si>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</si>
  <si>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</si>
  <si>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</si>
  <si>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</si>
  <si>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</si>
  <si>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</si>
  <si>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</si>
  <si>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</si>
  <si>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</si>
  <si>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</si>
  <si>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</si>
  <si>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</si>
  <si>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</si>
  <si>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</si>
  <si>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</si>
  <si>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</si>
  <si>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</si>
  <si>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</si>
  <si>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</si>
  <si>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</si>
  <si>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</si>
  <si>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</si>
  <si>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</si>
  <si>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</si>
  <si>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</si>
  <si>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</si>
  <si>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</si>
  <si>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</si>
  <si>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</si>
  <si>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</si>
  <si>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</si>
  <si>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</si>
  <si>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</si>
  <si>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</si>
  <si>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</si>
  <si>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</si>
  <si>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</si>
  <si>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</si>
  <si>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</si>
  <si>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</si>
  <si>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</si>
  <si>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</si>
  <si>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</si>
  <si>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</si>
  <si>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</si>
  <si>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</si>
  <si>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</si>
  <si>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</si>
  <si>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</si>
  <si>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</si>
  <si>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</si>
  <si>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</si>
  <si>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</si>
  <si>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</si>
  <si>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</si>
  <si>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</si>
  <si>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</si>
  <si>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</si>
  <si>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</si>
  <si>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</si>
  <si>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</si>
  <si>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</si>
  <si>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</si>
  <si>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</si>
  <si>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</si>
  <si>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</si>
  <si>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</si>
  <si>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</si>
  <si>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</si>
  <si>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</si>
  <si>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</si>
  <si>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</si>
  <si>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</si>
  <si>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</si>
  <si>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</si>
  <si>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</si>
  <si>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</si>
  <si>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</si>
  <si>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</si>
  <si>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</si>
  <si>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</si>
  <si>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</si>
  <si>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</si>
  <si>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</si>
  <si>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</si>
  <si>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</si>
  <si>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</si>
  <si>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</si>
  <si>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</si>
  <si>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</si>
  <si>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</si>
  <si>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</si>
  <si>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</si>
  <si>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</si>
  <si>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</si>
  <si>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</si>
  <si>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</si>
  <si>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</si>
  <si>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</si>
  <si>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</si>
  <si>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</si>
  <si>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</si>
  <si>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</si>
  <si>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</si>
  <si>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</si>
  <si>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</si>
  <si>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</si>
  <si>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</si>
  <si>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</si>
  <si>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</si>
  <si>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</si>
  <si>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</si>
  <si>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</si>
  <si>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</si>
  <si>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</si>
  <si>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</si>
  <si>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</si>
  <si>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</si>
  <si>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</si>
  <si>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</si>
  <si>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</si>
  <si>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</si>
  <si>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</si>
  <si>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</si>
  <si>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</si>
  <si>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</si>
  <si>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</si>
  <si>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</si>
  <si>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</si>
  <si>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</si>
  <si>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</si>
  <si>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</si>
  <si>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</si>
  <si>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</si>
  <si>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</si>
  <si>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</si>
  <si>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</si>
  <si>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</si>
  <si>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</si>
  <si>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</si>
  <si>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Director executiv adj.,</t>
  </si>
  <si>
    <t>Estimari 2027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</si>
  <si>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</si>
  <si>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</si>
  <si>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</si>
  <si>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Luminița Roșu</t>
  </si>
  <si>
    <t>PE ANUL 2026 ŞI ESTIMARI PENTRU ANII 2027-2029</t>
  </si>
  <si>
    <t>Buget 2026</t>
  </si>
  <si>
    <t>Estimari 2029</t>
  </si>
  <si>
    <t>ANEXA NR. 1</t>
  </si>
  <si>
    <t>Marian Daniel Păloiu</t>
  </si>
  <si>
    <t>la Hotărârea nr.302 /15.06.2026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</si>
</sst>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8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6" fillId="0" borderId="0" xfId="0" applyFont="1"/>
    <xf numFmtId="4" fontId="26" fillId="0" borderId="2" xfId="0" applyNumberFormat="1" applyFont="1" applyBorder="1" applyAlignment="1">
      <alignment horizontal="right"/>
    </xf>
    <xf numFmtId="164" fontId="45" fillId="20" borderId="0" xfId="0" applyNumberFormat="1" applyFont="1" applyFill="1" applyAlignment="1">
      <alignment horizontal="left"/>
    </xf>
    <xf numFmtId="164" fontId="24" fillId="0" borderId="8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6"/>
  <sheetViews>
    <sheetView tabSelected="1" view="pageBreakPreview" topLeftCell="A230" zoomScaleNormal="78" zoomScaleSheetLayoutView="100" workbookViewId="0">
      <selection activeCell="C289" sqref="C289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6" customWidth="1"/>
    <col min="4" max="4" width="22.140625" style="126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51" t="s">
        <v>181</v>
      </c>
      <c r="K1" s="152"/>
    </row>
    <row r="2" spans="1:22" s="138" customFormat="1" ht="18" customHeight="1" x14ac:dyDescent="0.25">
      <c r="A2" s="136"/>
      <c r="B2" s="137"/>
      <c r="C2" s="126"/>
      <c r="D2" s="141"/>
      <c r="E2" s="137"/>
      <c r="I2" s="153" t="s">
        <v>183</v>
      </c>
      <c r="J2" s="153"/>
      <c r="K2" s="154"/>
      <c r="L2" s="139"/>
      <c r="P2" s="139"/>
      <c r="R2" s="137"/>
      <c r="V2" s="137"/>
    </row>
    <row r="3" spans="1:22" s="7" customFormat="1" ht="18" hidden="1" customHeight="1" x14ac:dyDescent="0.25">
      <c r="A3" s="36"/>
      <c r="B3" s="37"/>
      <c r="C3" s="126"/>
      <c r="D3" s="141"/>
      <c r="E3" s="37"/>
      <c r="F3" s="100"/>
      <c r="G3" s="151" t="s">
        <v>176</v>
      </c>
      <c r="H3" s="155"/>
      <c r="I3" s="155"/>
      <c r="J3" s="155"/>
      <c r="K3" s="155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6"/>
      <c r="D4" s="141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7" t="s">
        <v>166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22" ht="18" customHeight="1" x14ac:dyDescent="0.25">
      <c r="A6" s="158" t="s">
        <v>178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22" ht="18" customHeight="1" x14ac:dyDescent="0.25">
      <c r="A7" s="40"/>
      <c r="B7" s="41"/>
      <c r="C7" s="127"/>
      <c r="D7" s="127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63" t="s">
        <v>1</v>
      </c>
      <c r="B9" s="142" t="s">
        <v>2</v>
      </c>
      <c r="C9" s="156" t="s">
        <v>3</v>
      </c>
      <c r="D9" s="156" t="s">
        <v>164</v>
      </c>
      <c r="E9" s="164"/>
      <c r="F9" s="165" t="s">
        <v>165</v>
      </c>
      <c r="G9" s="159" t="s">
        <v>163</v>
      </c>
      <c r="H9" s="162" t="s">
        <v>4</v>
      </c>
      <c r="I9" s="142" t="s">
        <v>5</v>
      </c>
      <c r="J9" s="142" t="s">
        <v>6</v>
      </c>
      <c r="K9" s="142" t="s">
        <v>7</v>
      </c>
    </row>
    <row r="10" spans="1:22" ht="12" customHeight="1" thickTop="1" thickBot="1" x14ac:dyDescent="0.3">
      <c r="A10" s="163"/>
      <c r="B10" s="142"/>
      <c r="C10" s="156"/>
      <c r="D10" s="156"/>
      <c r="E10" s="164"/>
      <c r="F10" s="166"/>
      <c r="G10" s="160"/>
      <c r="H10" s="162"/>
      <c r="I10" s="142"/>
      <c r="J10" s="142" t="s">
        <v>8</v>
      </c>
      <c r="K10" s="142"/>
    </row>
    <row r="11" spans="1:22" ht="12" customHeight="1" thickTop="1" thickBot="1" x14ac:dyDescent="0.3">
      <c r="A11" s="163"/>
      <c r="B11" s="142"/>
      <c r="C11" s="156"/>
      <c r="D11" s="156"/>
      <c r="E11" s="164"/>
      <c r="F11" s="166"/>
      <c r="G11" s="160"/>
      <c r="H11" s="162"/>
      <c r="I11" s="142"/>
      <c r="J11" s="142" t="s">
        <v>9</v>
      </c>
      <c r="K11" s="142"/>
    </row>
    <row r="12" spans="1:22" ht="2.25" customHeight="1" thickTop="1" thickBot="1" x14ac:dyDescent="0.3">
      <c r="A12" s="163"/>
      <c r="B12" s="142"/>
      <c r="C12" s="156"/>
      <c r="D12" s="156"/>
      <c r="E12" s="164"/>
      <c r="F12" s="166"/>
      <c r="G12" s="160"/>
      <c r="H12" s="162"/>
      <c r="I12" s="142"/>
      <c r="J12" s="142" t="s">
        <v>10</v>
      </c>
      <c r="K12" s="142"/>
    </row>
    <row r="13" spans="1:22" ht="12" customHeight="1" thickTop="1" thickBot="1" x14ac:dyDescent="0.3">
      <c r="A13" s="163"/>
      <c r="B13" s="142"/>
      <c r="C13" s="156"/>
      <c r="D13" s="156"/>
      <c r="E13" s="164"/>
      <c r="F13" s="166"/>
      <c r="G13" s="160"/>
      <c r="H13" s="162"/>
      <c r="I13" s="142"/>
      <c r="J13" s="142"/>
      <c r="K13" s="142"/>
    </row>
    <row r="14" spans="1:22" ht="12" customHeight="1" thickTop="1" thickBot="1" x14ac:dyDescent="0.3">
      <c r="A14" s="163"/>
      <c r="B14" s="142"/>
      <c r="C14" s="156"/>
      <c r="D14" s="156"/>
      <c r="E14" s="164"/>
      <c r="F14" s="166"/>
      <c r="G14" s="160"/>
      <c r="H14" s="162"/>
      <c r="I14" s="142"/>
      <c r="J14" s="142"/>
      <c r="K14" s="142"/>
    </row>
    <row r="15" spans="1:22" ht="33.75" customHeight="1" thickTop="1" thickBot="1" x14ac:dyDescent="0.3">
      <c r="A15" s="163"/>
      <c r="B15" s="142"/>
      <c r="C15" s="156"/>
      <c r="D15" s="156"/>
      <c r="E15" s="164"/>
      <c r="F15" s="166"/>
      <c r="G15" s="160"/>
      <c r="H15" s="162"/>
      <c r="I15" s="142"/>
      <c r="J15" s="142"/>
      <c r="K15" s="142"/>
    </row>
    <row r="16" spans="1:22" ht="12.75" customHeight="1" thickTop="1" thickBot="1" x14ac:dyDescent="0.3">
      <c r="A16" s="163"/>
      <c r="B16" s="142"/>
      <c r="C16" s="156"/>
      <c r="D16" s="156"/>
      <c r="E16" s="164"/>
      <c r="F16" s="166"/>
      <c r="G16" s="160"/>
      <c r="H16" s="162"/>
      <c r="I16" s="142"/>
      <c r="J16" s="142"/>
      <c r="K16" s="142"/>
    </row>
    <row r="17" spans="1:11" ht="12.75" hidden="1" customHeight="1" thickTop="1" thickBot="1" x14ac:dyDescent="0.3">
      <c r="A17" s="163"/>
      <c r="B17" s="142"/>
      <c r="C17" s="156"/>
      <c r="D17" s="156"/>
      <c r="E17" s="164"/>
      <c r="F17" s="167"/>
      <c r="G17" s="161"/>
      <c r="H17" s="162"/>
      <c r="I17" s="142"/>
      <c r="J17" s="142"/>
      <c r="K17" s="142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8">
        <v>1</v>
      </c>
      <c r="D18" s="128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29"/>
      <c r="D19" s="129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179</v>
      </c>
      <c r="B20" s="44"/>
      <c r="C20" s="129">
        <f t="shared" ref="C20:J23" si="0">SUM(C25+C105+C110+C115+C135)</f>
        <v>1496226</v>
      </c>
      <c r="D20" s="129">
        <f t="shared" si="0"/>
        <v>733923</v>
      </c>
      <c r="E20" s="85">
        <f t="shared" si="0"/>
        <v>0</v>
      </c>
      <c r="F20" s="102">
        <f t="shared" si="0"/>
        <v>0</v>
      </c>
      <c r="G20" s="85">
        <f t="shared" si="0"/>
        <v>0</v>
      </c>
      <c r="H20" s="115">
        <f t="shared" si="0"/>
        <v>0</v>
      </c>
      <c r="I20" s="85">
        <f t="shared" si="0"/>
        <v>2230149</v>
      </c>
      <c r="J20" s="115">
        <f t="shared" si="0"/>
        <v>-130843</v>
      </c>
      <c r="K20" s="89">
        <f t="shared" ref="K20:K86" si="1">SUM(I20+J20)</f>
        <v>2099306</v>
      </c>
    </row>
    <row r="21" spans="1:11" ht="18" customHeight="1" x14ac:dyDescent="0.25">
      <c r="A21" s="80" t="s">
        <v>173</v>
      </c>
      <c r="B21" s="44"/>
      <c r="C21" s="129">
        <f>SUM(C26+C106+C111+C116+C136)</f>
        <v>1543371</v>
      </c>
      <c r="D21" s="129">
        <f t="shared" si="0"/>
        <v>753177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2296548</v>
      </c>
      <c r="J21" s="85">
        <f t="shared" si="0"/>
        <v>-129954</v>
      </c>
      <c r="K21" s="89">
        <f t="shared" si="1"/>
        <v>2166594</v>
      </c>
    </row>
    <row r="22" spans="1:11" ht="18" customHeight="1" x14ac:dyDescent="0.25">
      <c r="A22" s="80" t="s">
        <v>174</v>
      </c>
      <c r="B22" s="44"/>
      <c r="C22" s="129">
        <f>SUM(C27+C107+C112+C117+C137)</f>
        <v>1524585</v>
      </c>
      <c r="D22" s="129">
        <f t="shared" si="0"/>
        <v>756686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2281271</v>
      </c>
      <c r="J22" s="85">
        <f t="shared" si="0"/>
        <v>-128325</v>
      </c>
      <c r="K22" s="89">
        <f t="shared" si="1"/>
        <v>2152946</v>
      </c>
    </row>
    <row r="23" spans="1:11" ht="18" customHeight="1" x14ac:dyDescent="0.25">
      <c r="A23" s="80" t="s">
        <v>180</v>
      </c>
      <c r="B23" s="44"/>
      <c r="C23" s="129">
        <f t="shared" si="0"/>
        <v>1152283</v>
      </c>
      <c r="D23" s="129">
        <f t="shared" si="0"/>
        <v>762083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1914366</v>
      </c>
      <c r="J23" s="85">
        <f t="shared" si="0"/>
        <v>-128273</v>
      </c>
      <c r="K23" s="89">
        <f t="shared" si="1"/>
        <v>1786093</v>
      </c>
    </row>
    <row r="24" spans="1:11" s="11" customFormat="1" ht="18" customHeight="1" x14ac:dyDescent="0.3">
      <c r="A24" s="48" t="s">
        <v>158</v>
      </c>
      <c r="B24" s="49" t="s">
        <v>16</v>
      </c>
      <c r="C24" s="130"/>
      <c r="D24" s="130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179</v>
      </c>
      <c r="B25" s="51"/>
      <c r="C25" s="130">
        <f>SUM(C30+C100)</f>
        <v>1073074</v>
      </c>
      <c r="D25" s="123">
        <f t="shared" ref="D25:J25" si="2">SUM(D30+D100)</f>
        <v>404497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1477571</v>
      </c>
      <c r="J25" s="87">
        <f t="shared" si="2"/>
        <v>0</v>
      </c>
      <c r="K25" s="87">
        <f t="shared" si="1"/>
        <v>1477571</v>
      </c>
    </row>
    <row r="26" spans="1:11" s="13" customFormat="1" ht="18" customHeight="1" x14ac:dyDescent="0.3">
      <c r="A26" s="80" t="s">
        <v>173</v>
      </c>
      <c r="B26" s="51"/>
      <c r="C26" s="123">
        <f t="shared" ref="C26:J28" si="3">SUM(C31+C101)</f>
        <v>1077266</v>
      </c>
      <c r="D26" s="123">
        <f t="shared" si="3"/>
        <v>435845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1513111</v>
      </c>
      <c r="J26" s="87">
        <f t="shared" si="3"/>
        <v>0</v>
      </c>
      <c r="K26" s="87">
        <f t="shared" si="1"/>
        <v>1513111</v>
      </c>
    </row>
    <row r="27" spans="1:11" s="13" customFormat="1" ht="18" customHeight="1" x14ac:dyDescent="0.3">
      <c r="A27" s="80" t="s">
        <v>174</v>
      </c>
      <c r="B27" s="51"/>
      <c r="C27" s="123">
        <f t="shared" si="3"/>
        <v>1094539</v>
      </c>
      <c r="D27" s="123">
        <f t="shared" si="3"/>
        <v>440635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1535174</v>
      </c>
      <c r="J27" s="87">
        <f t="shared" si="3"/>
        <v>0</v>
      </c>
      <c r="K27" s="87">
        <f t="shared" si="1"/>
        <v>1535174</v>
      </c>
    </row>
    <row r="28" spans="1:11" s="13" customFormat="1" ht="18" customHeight="1" x14ac:dyDescent="0.3">
      <c r="A28" s="80" t="s">
        <v>180</v>
      </c>
      <c r="B28" s="51"/>
      <c r="C28" s="123">
        <f t="shared" si="3"/>
        <v>1110331</v>
      </c>
      <c r="D28" s="123">
        <f t="shared" si="3"/>
        <v>445707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1556038</v>
      </c>
      <c r="J28" s="87">
        <f t="shared" si="3"/>
        <v>0</v>
      </c>
      <c r="K28" s="87">
        <f t="shared" si="1"/>
        <v>1556038</v>
      </c>
    </row>
    <row r="29" spans="1:11" s="11" customFormat="1" ht="18" customHeight="1" x14ac:dyDescent="0.3">
      <c r="A29" s="48" t="s">
        <v>159</v>
      </c>
      <c r="B29" s="49" t="s">
        <v>17</v>
      </c>
      <c r="C29" s="130"/>
      <c r="D29" s="130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179</v>
      </c>
      <c r="B30" s="51"/>
      <c r="C30" s="130">
        <f>SUM(C35+C45+C60+C65+C70+C95)</f>
        <v>970278</v>
      </c>
      <c r="D30" s="123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970278</v>
      </c>
      <c r="J30" s="87">
        <f t="shared" si="4"/>
        <v>0</v>
      </c>
      <c r="K30" s="87">
        <f t="shared" si="1"/>
        <v>970278</v>
      </c>
    </row>
    <row r="31" spans="1:11" s="13" customFormat="1" ht="18" customHeight="1" x14ac:dyDescent="0.3">
      <c r="A31" s="80" t="s">
        <v>173</v>
      </c>
      <c r="B31" s="51"/>
      <c r="C31" s="123">
        <f t="shared" ref="C31:J33" si="5">SUM(C36+C46+C61+C66+C71+C96)</f>
        <v>961150</v>
      </c>
      <c r="D31" s="123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961150</v>
      </c>
      <c r="J31" s="87">
        <f t="shared" si="5"/>
        <v>0</v>
      </c>
      <c r="K31" s="87">
        <f t="shared" si="1"/>
        <v>961150</v>
      </c>
    </row>
    <row r="32" spans="1:11" s="13" customFormat="1" ht="18" customHeight="1" x14ac:dyDescent="0.3">
      <c r="A32" s="80" t="s">
        <v>174</v>
      </c>
      <c r="B32" s="51"/>
      <c r="C32" s="123">
        <f t="shared" si="5"/>
        <v>976987</v>
      </c>
      <c r="D32" s="123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976987</v>
      </c>
      <c r="J32" s="87">
        <f t="shared" si="5"/>
        <v>0</v>
      </c>
      <c r="K32" s="87">
        <f t="shared" si="1"/>
        <v>976987</v>
      </c>
    </row>
    <row r="33" spans="1:11" s="13" customFormat="1" ht="18" customHeight="1" x14ac:dyDescent="0.3">
      <c r="A33" s="80" t="s">
        <v>180</v>
      </c>
      <c r="B33" s="51"/>
      <c r="C33" s="123">
        <f t="shared" si="5"/>
        <v>991745</v>
      </c>
      <c r="D33" s="123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991745</v>
      </c>
      <c r="J33" s="87">
        <f t="shared" si="5"/>
        <v>0</v>
      </c>
      <c r="K33" s="87">
        <f t="shared" si="1"/>
        <v>991745</v>
      </c>
    </row>
    <row r="34" spans="1:11" s="11" customFormat="1" ht="34.5" customHeight="1" x14ac:dyDescent="0.3">
      <c r="A34" s="52" t="s">
        <v>18</v>
      </c>
      <c r="B34" s="49" t="s">
        <v>19</v>
      </c>
      <c r="C34" s="130"/>
      <c r="D34" s="130"/>
      <c r="E34" s="86"/>
      <c r="F34" s="103"/>
      <c r="G34" s="86"/>
      <c r="H34" s="116"/>
      <c r="I34" s="140">
        <f t="shared" ref="I34:I43" si="6">SUM(C34+D34+E34+F34+G34+H34)</f>
        <v>0</v>
      </c>
      <c r="J34" s="140"/>
      <c r="K34" s="140">
        <f>SUM(I34+J34)</f>
        <v>0</v>
      </c>
    </row>
    <row r="35" spans="1:11" ht="19.5" customHeight="1" x14ac:dyDescent="0.3">
      <c r="A35" s="80" t="s">
        <v>179</v>
      </c>
      <c r="B35" s="34"/>
      <c r="C35" s="125">
        <f>SUM(C40)</f>
        <v>9500</v>
      </c>
      <c r="D35" s="124"/>
      <c r="E35" s="88"/>
      <c r="F35" s="99"/>
      <c r="G35" s="88"/>
      <c r="H35" s="118"/>
      <c r="I35" s="87">
        <f t="shared" si="6"/>
        <v>9500</v>
      </c>
      <c r="J35" s="88"/>
      <c r="K35" s="87">
        <f t="shared" si="1"/>
        <v>9500</v>
      </c>
    </row>
    <row r="36" spans="1:11" ht="24" customHeight="1" x14ac:dyDescent="0.3">
      <c r="A36" s="80" t="s">
        <v>173</v>
      </c>
      <c r="B36" s="34"/>
      <c r="C36" s="124">
        <f>SUM(C41)</f>
        <v>10322</v>
      </c>
      <c r="D36" s="124"/>
      <c r="E36" s="88"/>
      <c r="F36" s="99"/>
      <c r="G36" s="88"/>
      <c r="H36" s="118"/>
      <c r="I36" s="87">
        <f t="shared" si="6"/>
        <v>10322</v>
      </c>
      <c r="J36" s="88"/>
      <c r="K36" s="87">
        <f t="shared" si="1"/>
        <v>10322</v>
      </c>
    </row>
    <row r="37" spans="1:11" ht="21.75" customHeight="1" x14ac:dyDescent="0.3">
      <c r="A37" s="80" t="s">
        <v>174</v>
      </c>
      <c r="B37" s="34"/>
      <c r="C37" s="124">
        <f>SUM(C42)</f>
        <v>10570</v>
      </c>
      <c r="D37" s="124"/>
      <c r="E37" s="88"/>
      <c r="F37" s="99"/>
      <c r="G37" s="88"/>
      <c r="H37" s="118"/>
      <c r="I37" s="87">
        <f t="shared" si="6"/>
        <v>10570</v>
      </c>
      <c r="J37" s="88"/>
      <c r="K37" s="87">
        <f t="shared" si="1"/>
        <v>10570</v>
      </c>
    </row>
    <row r="38" spans="1:11" ht="21" customHeight="1" x14ac:dyDescent="0.3">
      <c r="A38" s="80" t="s">
        <v>180</v>
      </c>
      <c r="B38" s="34"/>
      <c r="C38" s="124">
        <f>SUM(C43)</f>
        <v>10792</v>
      </c>
      <c r="D38" s="124"/>
      <c r="E38" s="88"/>
      <c r="F38" s="99"/>
      <c r="G38" s="88"/>
      <c r="H38" s="118"/>
      <c r="I38" s="87">
        <f t="shared" si="6"/>
        <v>10792</v>
      </c>
      <c r="J38" s="88"/>
      <c r="K38" s="87">
        <f t="shared" si="1"/>
        <v>10792</v>
      </c>
    </row>
    <row r="39" spans="1:11" ht="18" customHeight="1" x14ac:dyDescent="0.25">
      <c r="A39" s="53" t="s">
        <v>20</v>
      </c>
      <c r="B39" s="34" t="s">
        <v>21</v>
      </c>
      <c r="C39" s="124"/>
      <c r="D39" s="124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179</v>
      </c>
      <c r="B40" s="34"/>
      <c r="C40" s="125">
        <v>9500</v>
      </c>
      <c r="D40" s="124"/>
      <c r="E40" s="88"/>
      <c r="F40" s="99"/>
      <c r="G40" s="88"/>
      <c r="H40" s="118"/>
      <c r="I40" s="88">
        <f t="shared" si="6"/>
        <v>9500</v>
      </c>
      <c r="J40" s="88"/>
      <c r="K40" s="87">
        <f t="shared" si="1"/>
        <v>9500</v>
      </c>
    </row>
    <row r="41" spans="1:11" ht="18" customHeight="1" x14ac:dyDescent="0.3">
      <c r="A41" s="80" t="s">
        <v>173</v>
      </c>
      <c r="B41" s="34"/>
      <c r="C41" s="124">
        <v>10322</v>
      </c>
      <c r="D41" s="124"/>
      <c r="E41" s="88"/>
      <c r="F41" s="99"/>
      <c r="G41" s="88"/>
      <c r="H41" s="118"/>
      <c r="I41" s="88">
        <f t="shared" si="6"/>
        <v>10322</v>
      </c>
      <c r="J41" s="88"/>
      <c r="K41" s="87">
        <f t="shared" si="1"/>
        <v>10322</v>
      </c>
    </row>
    <row r="42" spans="1:11" ht="18" customHeight="1" x14ac:dyDescent="0.3">
      <c r="A42" s="80" t="s">
        <v>174</v>
      </c>
      <c r="B42" s="34"/>
      <c r="C42" s="124">
        <v>10570</v>
      </c>
      <c r="D42" s="124"/>
      <c r="E42" s="88"/>
      <c r="F42" s="99"/>
      <c r="G42" s="88"/>
      <c r="H42" s="118"/>
      <c r="I42" s="88">
        <f t="shared" si="6"/>
        <v>10570</v>
      </c>
      <c r="J42" s="88"/>
      <c r="K42" s="87">
        <f t="shared" si="1"/>
        <v>10570</v>
      </c>
    </row>
    <row r="43" spans="1:11" ht="18" customHeight="1" x14ac:dyDescent="0.3">
      <c r="A43" s="80" t="s">
        <v>180</v>
      </c>
      <c r="B43" s="34"/>
      <c r="C43" s="124">
        <v>10792</v>
      </c>
      <c r="D43" s="124"/>
      <c r="E43" s="88"/>
      <c r="F43" s="99"/>
      <c r="G43" s="88"/>
      <c r="H43" s="118"/>
      <c r="I43" s="88">
        <f t="shared" si="6"/>
        <v>10792</v>
      </c>
      <c r="J43" s="88"/>
      <c r="K43" s="87">
        <f t="shared" si="1"/>
        <v>10792</v>
      </c>
    </row>
    <row r="44" spans="1:11" s="11" customFormat="1" ht="36" customHeight="1" x14ac:dyDescent="0.3">
      <c r="A44" s="52" t="s">
        <v>22</v>
      </c>
      <c r="B44" s="49" t="s">
        <v>23</v>
      </c>
      <c r="C44" s="130"/>
      <c r="D44" s="130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179</v>
      </c>
      <c r="B45" s="51"/>
      <c r="C45" s="130">
        <f>SUM(C50+C55)</f>
        <v>511132</v>
      </c>
      <c r="D45" s="123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511132</v>
      </c>
      <c r="J45" s="87">
        <f t="shared" si="7"/>
        <v>0</v>
      </c>
      <c r="K45" s="87">
        <f t="shared" si="1"/>
        <v>511132</v>
      </c>
    </row>
    <row r="46" spans="1:11" s="13" customFormat="1" ht="24" customHeight="1" x14ac:dyDescent="0.3">
      <c r="A46" s="80" t="s">
        <v>173</v>
      </c>
      <c r="B46" s="51"/>
      <c r="C46" s="123">
        <f t="shared" ref="C46:J48" si="8">SUM(C51+C56)</f>
        <v>530593</v>
      </c>
      <c r="D46" s="123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530593</v>
      </c>
      <c r="J46" s="87">
        <f t="shared" si="8"/>
        <v>0</v>
      </c>
      <c r="K46" s="87">
        <f t="shared" si="1"/>
        <v>530593</v>
      </c>
    </row>
    <row r="47" spans="1:11" s="13" customFormat="1" ht="24" customHeight="1" x14ac:dyDescent="0.3">
      <c r="A47" s="80" t="s">
        <v>174</v>
      </c>
      <c r="B47" s="51"/>
      <c r="C47" s="123">
        <f t="shared" si="8"/>
        <v>536043</v>
      </c>
      <c r="D47" s="123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536043</v>
      </c>
      <c r="J47" s="87">
        <f t="shared" si="8"/>
        <v>0</v>
      </c>
      <c r="K47" s="87">
        <f t="shared" si="1"/>
        <v>536043</v>
      </c>
    </row>
    <row r="48" spans="1:11" s="13" customFormat="1" ht="24" customHeight="1" x14ac:dyDescent="0.3">
      <c r="A48" s="80" t="s">
        <v>180</v>
      </c>
      <c r="B48" s="51"/>
      <c r="C48" s="123">
        <f t="shared" si="8"/>
        <v>541529</v>
      </c>
      <c r="D48" s="123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541529</v>
      </c>
      <c r="J48" s="87">
        <f t="shared" si="8"/>
        <v>0</v>
      </c>
      <c r="K48" s="87">
        <f t="shared" si="1"/>
        <v>541529</v>
      </c>
    </row>
    <row r="49" spans="1:11" ht="39" customHeight="1" x14ac:dyDescent="0.25">
      <c r="A49" s="54" t="s">
        <v>24</v>
      </c>
      <c r="B49" s="34" t="s">
        <v>25</v>
      </c>
      <c r="C49" s="124"/>
      <c r="D49" s="124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179</v>
      </c>
      <c r="B50" s="34"/>
      <c r="C50" s="125">
        <v>4668</v>
      </c>
      <c r="D50" s="124"/>
      <c r="E50" s="88"/>
      <c r="F50" s="99"/>
      <c r="G50" s="88"/>
      <c r="H50" s="118"/>
      <c r="I50" s="88">
        <f t="shared" ref="I50:I68" si="9">SUM(C50+D50+E50+F50+G50+H50)</f>
        <v>4668</v>
      </c>
      <c r="J50" s="88"/>
      <c r="K50" s="87">
        <f t="shared" si="1"/>
        <v>4668</v>
      </c>
    </row>
    <row r="51" spans="1:11" ht="23.25" customHeight="1" x14ac:dyDescent="0.3">
      <c r="A51" s="80" t="s">
        <v>173</v>
      </c>
      <c r="B51" s="34"/>
      <c r="C51" s="124">
        <v>10662</v>
      </c>
      <c r="D51" s="124"/>
      <c r="E51" s="88"/>
      <c r="F51" s="99"/>
      <c r="G51" s="88"/>
      <c r="H51" s="118"/>
      <c r="I51" s="88">
        <f t="shared" si="9"/>
        <v>10662</v>
      </c>
      <c r="J51" s="88"/>
      <c r="K51" s="87">
        <f t="shared" si="1"/>
        <v>10662</v>
      </c>
    </row>
    <row r="52" spans="1:11" ht="23.25" customHeight="1" x14ac:dyDescent="0.3">
      <c r="A52" s="80" t="s">
        <v>174</v>
      </c>
      <c r="B52" s="34"/>
      <c r="C52" s="124">
        <v>10918</v>
      </c>
      <c r="D52" s="124"/>
      <c r="E52" s="88"/>
      <c r="F52" s="99"/>
      <c r="G52" s="88"/>
      <c r="H52" s="118"/>
      <c r="I52" s="88">
        <f t="shared" si="9"/>
        <v>10918</v>
      </c>
      <c r="J52" s="88"/>
      <c r="K52" s="87">
        <f t="shared" si="1"/>
        <v>10918</v>
      </c>
    </row>
    <row r="53" spans="1:11" ht="23.25" customHeight="1" x14ac:dyDescent="0.3">
      <c r="A53" s="80" t="s">
        <v>180</v>
      </c>
      <c r="B53" s="34"/>
      <c r="C53" s="124">
        <v>11147</v>
      </c>
      <c r="D53" s="124"/>
      <c r="E53" s="88"/>
      <c r="F53" s="99"/>
      <c r="G53" s="88"/>
      <c r="H53" s="118"/>
      <c r="I53" s="88">
        <f t="shared" si="9"/>
        <v>11147</v>
      </c>
      <c r="J53" s="88"/>
      <c r="K53" s="87">
        <f t="shared" si="1"/>
        <v>11147</v>
      </c>
    </row>
    <row r="54" spans="1:11" ht="18" customHeight="1" x14ac:dyDescent="0.25">
      <c r="A54" s="54" t="s">
        <v>26</v>
      </c>
      <c r="B54" s="34" t="s">
        <v>27</v>
      </c>
      <c r="C54" s="124"/>
      <c r="D54" s="124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179</v>
      </c>
      <c r="B55" s="34"/>
      <c r="C55" s="125">
        <v>506464</v>
      </c>
      <c r="D55" s="124"/>
      <c r="E55" s="88"/>
      <c r="F55" s="99"/>
      <c r="G55" s="88"/>
      <c r="H55" s="118"/>
      <c r="I55" s="88">
        <f t="shared" si="9"/>
        <v>506464</v>
      </c>
      <c r="J55" s="88"/>
      <c r="K55" s="87">
        <f t="shared" si="1"/>
        <v>506464</v>
      </c>
    </row>
    <row r="56" spans="1:11" ht="18" customHeight="1" x14ac:dyDescent="0.3">
      <c r="A56" s="80" t="s">
        <v>173</v>
      </c>
      <c r="B56" s="34"/>
      <c r="C56" s="124">
        <v>519931</v>
      </c>
      <c r="D56" s="124"/>
      <c r="E56" s="88"/>
      <c r="F56" s="99"/>
      <c r="G56" s="88"/>
      <c r="H56" s="118"/>
      <c r="I56" s="88">
        <f t="shared" si="9"/>
        <v>519931</v>
      </c>
      <c r="J56" s="88"/>
      <c r="K56" s="87">
        <f t="shared" si="1"/>
        <v>519931</v>
      </c>
    </row>
    <row r="57" spans="1:11" ht="18" customHeight="1" x14ac:dyDescent="0.3">
      <c r="A57" s="80" t="s">
        <v>174</v>
      </c>
      <c r="B57" s="34"/>
      <c r="C57" s="124">
        <v>525125</v>
      </c>
      <c r="D57" s="124"/>
      <c r="E57" s="88"/>
      <c r="F57" s="99"/>
      <c r="G57" s="88"/>
      <c r="H57" s="118"/>
      <c r="I57" s="88">
        <f t="shared" si="9"/>
        <v>525125</v>
      </c>
      <c r="J57" s="88"/>
      <c r="K57" s="87">
        <f t="shared" si="1"/>
        <v>525125</v>
      </c>
    </row>
    <row r="58" spans="1:11" ht="18" customHeight="1" x14ac:dyDescent="0.3">
      <c r="A58" s="80" t="s">
        <v>180</v>
      </c>
      <c r="B58" s="34"/>
      <c r="C58" s="124">
        <v>530382</v>
      </c>
      <c r="D58" s="124"/>
      <c r="E58" s="88"/>
      <c r="F58" s="99"/>
      <c r="G58" s="88"/>
      <c r="H58" s="118"/>
      <c r="I58" s="88">
        <f t="shared" si="9"/>
        <v>530382</v>
      </c>
      <c r="J58" s="88"/>
      <c r="K58" s="87">
        <f t="shared" si="1"/>
        <v>530382</v>
      </c>
    </row>
    <row r="59" spans="1:11" s="11" customFormat="1" ht="26.25" customHeight="1" x14ac:dyDescent="0.3">
      <c r="A59" s="52" t="s">
        <v>28</v>
      </c>
      <c r="B59" s="49" t="s">
        <v>29</v>
      </c>
      <c r="C59" s="130"/>
      <c r="D59" s="130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179</v>
      </c>
      <c r="B60" s="34"/>
      <c r="C60" s="124"/>
      <c r="D60" s="124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173</v>
      </c>
      <c r="B61" s="34"/>
      <c r="C61" s="124"/>
      <c r="D61" s="124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174</v>
      </c>
      <c r="B62" s="34"/>
      <c r="C62" s="124"/>
      <c r="D62" s="124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180</v>
      </c>
      <c r="B63" s="34"/>
      <c r="C63" s="124"/>
      <c r="D63" s="124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0"/>
      <c r="D64" s="130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179</v>
      </c>
      <c r="B65" s="34"/>
      <c r="C65" s="125">
        <v>222331</v>
      </c>
      <c r="D65" s="124"/>
      <c r="E65" s="88"/>
      <c r="F65" s="99"/>
      <c r="G65" s="88"/>
      <c r="H65" s="118"/>
      <c r="I65" s="87">
        <f t="shared" si="9"/>
        <v>222331</v>
      </c>
      <c r="J65" s="88"/>
      <c r="K65" s="87">
        <f t="shared" si="1"/>
        <v>222331</v>
      </c>
    </row>
    <row r="66" spans="1:11" ht="18" customHeight="1" x14ac:dyDescent="0.3">
      <c r="A66" s="80" t="s">
        <v>173</v>
      </c>
      <c r="B66" s="34"/>
      <c r="C66" s="124">
        <v>200890</v>
      </c>
      <c r="D66" s="124"/>
      <c r="E66" s="88"/>
      <c r="F66" s="99"/>
      <c r="G66" s="88"/>
      <c r="H66" s="118"/>
      <c r="I66" s="87">
        <f t="shared" si="9"/>
        <v>200890</v>
      </c>
      <c r="J66" s="88"/>
      <c r="K66" s="87">
        <f t="shared" si="1"/>
        <v>200890</v>
      </c>
    </row>
    <row r="67" spans="1:11" ht="18" customHeight="1" x14ac:dyDescent="0.3">
      <c r="A67" s="80" t="s">
        <v>174</v>
      </c>
      <c r="B67" s="34"/>
      <c r="C67" s="124">
        <v>205711</v>
      </c>
      <c r="D67" s="124"/>
      <c r="E67" s="88"/>
      <c r="F67" s="99"/>
      <c r="G67" s="88"/>
      <c r="H67" s="118"/>
      <c r="I67" s="87">
        <f t="shared" si="9"/>
        <v>205711</v>
      </c>
      <c r="J67" s="88"/>
      <c r="K67" s="87">
        <f t="shared" si="1"/>
        <v>205711</v>
      </c>
    </row>
    <row r="68" spans="1:11" ht="18" customHeight="1" x14ac:dyDescent="0.3">
      <c r="A68" s="80" t="s">
        <v>180</v>
      </c>
      <c r="B68" s="34"/>
      <c r="C68" s="124">
        <v>210032</v>
      </c>
      <c r="D68" s="124"/>
      <c r="E68" s="88"/>
      <c r="F68" s="99"/>
      <c r="G68" s="88"/>
      <c r="H68" s="118"/>
      <c r="I68" s="87">
        <f t="shared" si="9"/>
        <v>210032</v>
      </c>
      <c r="J68" s="88"/>
      <c r="K68" s="87">
        <f t="shared" si="1"/>
        <v>210032</v>
      </c>
    </row>
    <row r="69" spans="1:11" s="5" customFormat="1" ht="18" customHeight="1" x14ac:dyDescent="0.25">
      <c r="A69" s="55" t="s">
        <v>160</v>
      </c>
      <c r="B69" s="56" t="s">
        <v>32</v>
      </c>
      <c r="C69" s="125"/>
      <c r="D69" s="125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179</v>
      </c>
      <c r="B70" s="51"/>
      <c r="C70" s="130">
        <f>SUM(C75+C80+C85+C90)</f>
        <v>227315</v>
      </c>
      <c r="D70" s="123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227315</v>
      </c>
      <c r="J70" s="87">
        <f t="shared" si="10"/>
        <v>0</v>
      </c>
      <c r="K70" s="87">
        <f t="shared" si="1"/>
        <v>227315</v>
      </c>
    </row>
    <row r="71" spans="1:11" s="13" customFormat="1" ht="18" customHeight="1" x14ac:dyDescent="0.3">
      <c r="A71" s="80" t="s">
        <v>173</v>
      </c>
      <c r="B71" s="51"/>
      <c r="C71" s="123">
        <f>SUM(C76+C81+C86+C91)</f>
        <v>219345</v>
      </c>
      <c r="D71" s="123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219345</v>
      </c>
      <c r="J71" s="87">
        <f t="shared" si="11"/>
        <v>0</v>
      </c>
      <c r="K71" s="87">
        <f t="shared" si="1"/>
        <v>219345</v>
      </c>
    </row>
    <row r="72" spans="1:11" s="13" customFormat="1" ht="18" customHeight="1" x14ac:dyDescent="0.3">
      <c r="A72" s="80" t="s">
        <v>174</v>
      </c>
      <c r="B72" s="51"/>
      <c r="C72" s="123">
        <f>SUM(C77+C82+C87+C92)</f>
        <v>224663</v>
      </c>
      <c r="D72" s="123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224663</v>
      </c>
      <c r="J72" s="87">
        <f t="shared" si="11"/>
        <v>0</v>
      </c>
      <c r="K72" s="87">
        <f t="shared" si="1"/>
        <v>224663</v>
      </c>
    </row>
    <row r="73" spans="1:11" s="13" customFormat="1" ht="18" customHeight="1" x14ac:dyDescent="0.3">
      <c r="A73" s="80" t="s">
        <v>180</v>
      </c>
      <c r="B73" s="51"/>
      <c r="C73" s="123">
        <f>SUM(C78+C83+C88+C93)</f>
        <v>229392</v>
      </c>
      <c r="D73" s="123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229392</v>
      </c>
      <c r="J73" s="87">
        <f t="shared" si="11"/>
        <v>0</v>
      </c>
      <c r="K73" s="87">
        <f t="shared" si="1"/>
        <v>229392</v>
      </c>
    </row>
    <row r="74" spans="1:11" s="7" customFormat="1" ht="18" customHeight="1" x14ac:dyDescent="0.25">
      <c r="A74" s="53" t="s">
        <v>33</v>
      </c>
      <c r="B74" s="34" t="s">
        <v>34</v>
      </c>
      <c r="C74" s="124"/>
      <c r="D74" s="124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179</v>
      </c>
      <c r="B75" s="34"/>
      <c r="C75" s="125">
        <v>176283</v>
      </c>
      <c r="D75" s="124"/>
      <c r="E75" s="88"/>
      <c r="F75" s="99"/>
      <c r="G75" s="88"/>
      <c r="H75" s="118"/>
      <c r="I75" s="88">
        <f t="shared" ref="I75:I113" si="12">SUM(C75+D75+E75+F75+G75+H75)</f>
        <v>176283</v>
      </c>
      <c r="J75" s="88"/>
      <c r="K75" s="87">
        <f t="shared" si="1"/>
        <v>176283</v>
      </c>
    </row>
    <row r="76" spans="1:11" ht="18" customHeight="1" x14ac:dyDescent="0.3">
      <c r="A76" s="80" t="s">
        <v>173</v>
      </c>
      <c r="B76" s="34"/>
      <c r="C76" s="124">
        <v>166511</v>
      </c>
      <c r="D76" s="124"/>
      <c r="E76" s="88"/>
      <c r="F76" s="99"/>
      <c r="G76" s="88"/>
      <c r="H76" s="118"/>
      <c r="I76" s="88">
        <f t="shared" si="12"/>
        <v>166511</v>
      </c>
      <c r="J76" s="88"/>
      <c r="K76" s="87">
        <f t="shared" si="1"/>
        <v>166511</v>
      </c>
    </row>
    <row r="77" spans="1:11" ht="18" customHeight="1" x14ac:dyDescent="0.3">
      <c r="A77" s="80" t="s">
        <v>174</v>
      </c>
      <c r="B77" s="34"/>
      <c r="C77" s="124">
        <v>170974</v>
      </c>
      <c r="D77" s="124"/>
      <c r="E77" s="88"/>
      <c r="F77" s="99"/>
      <c r="G77" s="88"/>
      <c r="H77" s="118"/>
      <c r="I77" s="88">
        <f t="shared" si="12"/>
        <v>170974</v>
      </c>
      <c r="J77" s="88"/>
      <c r="K77" s="87">
        <f t="shared" si="1"/>
        <v>170974</v>
      </c>
    </row>
    <row r="78" spans="1:11" ht="18" customHeight="1" x14ac:dyDescent="0.3">
      <c r="A78" s="80" t="s">
        <v>180</v>
      </c>
      <c r="B78" s="34"/>
      <c r="C78" s="124">
        <v>174903</v>
      </c>
      <c r="D78" s="124"/>
      <c r="E78" s="88"/>
      <c r="F78" s="99"/>
      <c r="G78" s="88"/>
      <c r="H78" s="118"/>
      <c r="I78" s="88">
        <f t="shared" si="12"/>
        <v>174903</v>
      </c>
      <c r="J78" s="88"/>
      <c r="K78" s="87">
        <f t="shared" si="1"/>
        <v>174903</v>
      </c>
    </row>
    <row r="79" spans="1:11" ht="24.75" customHeight="1" x14ac:dyDescent="0.25">
      <c r="A79" s="54" t="s">
        <v>35</v>
      </c>
      <c r="B79" s="34" t="s">
        <v>36</v>
      </c>
      <c r="C79" s="124"/>
      <c r="D79" s="124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179</v>
      </c>
      <c r="B80" s="34"/>
      <c r="C80" s="125">
        <v>2</v>
      </c>
      <c r="D80" s="124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173</v>
      </c>
      <c r="B81" s="34"/>
      <c r="C81" s="124">
        <v>2</v>
      </c>
      <c r="D81" s="124"/>
      <c r="E81" s="88"/>
      <c r="F81" s="99"/>
      <c r="G81" s="88"/>
      <c r="H81" s="118"/>
      <c r="I81" s="88">
        <f t="shared" si="12"/>
        <v>2</v>
      </c>
      <c r="J81" s="88"/>
      <c r="K81" s="87">
        <f t="shared" si="1"/>
        <v>2</v>
      </c>
    </row>
    <row r="82" spans="1:11" ht="19.5" customHeight="1" x14ac:dyDescent="0.3">
      <c r="A82" s="80" t="s">
        <v>174</v>
      </c>
      <c r="B82" s="34"/>
      <c r="C82" s="124">
        <v>2</v>
      </c>
      <c r="D82" s="124"/>
      <c r="E82" s="88"/>
      <c r="F82" s="99"/>
      <c r="G82" s="88"/>
      <c r="H82" s="118"/>
      <c r="I82" s="88">
        <f t="shared" si="12"/>
        <v>2</v>
      </c>
      <c r="J82" s="88"/>
      <c r="K82" s="87">
        <f t="shared" si="1"/>
        <v>2</v>
      </c>
    </row>
    <row r="83" spans="1:11" ht="18.75" customHeight="1" x14ac:dyDescent="0.3">
      <c r="A83" s="80" t="s">
        <v>180</v>
      </c>
      <c r="B83" s="34"/>
      <c r="C83" s="124">
        <v>2</v>
      </c>
      <c r="D83" s="124"/>
      <c r="E83" s="88"/>
      <c r="F83" s="99"/>
      <c r="G83" s="88"/>
      <c r="H83" s="118"/>
      <c r="I83" s="88">
        <f t="shared" si="12"/>
        <v>2</v>
      </c>
      <c r="J83" s="88"/>
      <c r="K83" s="87">
        <f t="shared" si="1"/>
        <v>2</v>
      </c>
    </row>
    <row r="84" spans="1:11" ht="18" customHeight="1" x14ac:dyDescent="0.25">
      <c r="A84" s="53" t="s">
        <v>37</v>
      </c>
      <c r="B84" s="34" t="s">
        <v>38</v>
      </c>
      <c r="C84" s="124"/>
      <c r="D84" s="124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179</v>
      </c>
      <c r="B85" s="34"/>
      <c r="C85" s="125">
        <v>667</v>
      </c>
      <c r="D85" s="124"/>
      <c r="E85" s="88"/>
      <c r="F85" s="99"/>
      <c r="G85" s="88"/>
      <c r="H85" s="118"/>
      <c r="I85" s="88">
        <f t="shared" si="12"/>
        <v>667</v>
      </c>
      <c r="J85" s="88"/>
      <c r="K85" s="87">
        <f t="shared" si="1"/>
        <v>667</v>
      </c>
    </row>
    <row r="86" spans="1:11" ht="18" customHeight="1" x14ac:dyDescent="0.3">
      <c r="A86" s="80" t="s">
        <v>173</v>
      </c>
      <c r="B86" s="34"/>
      <c r="C86" s="124">
        <v>687</v>
      </c>
      <c r="D86" s="124"/>
      <c r="E86" s="88"/>
      <c r="F86" s="99"/>
      <c r="G86" s="88"/>
      <c r="H86" s="118"/>
      <c r="I86" s="88">
        <f t="shared" si="12"/>
        <v>687</v>
      </c>
      <c r="J86" s="88"/>
      <c r="K86" s="87">
        <f t="shared" si="1"/>
        <v>687</v>
      </c>
    </row>
    <row r="87" spans="1:11" ht="18" customHeight="1" x14ac:dyDescent="0.3">
      <c r="A87" s="80" t="s">
        <v>174</v>
      </c>
      <c r="B87" s="34"/>
      <c r="C87" s="124">
        <v>704</v>
      </c>
      <c r="D87" s="124"/>
      <c r="E87" s="88"/>
      <c r="F87" s="99"/>
      <c r="G87" s="88"/>
      <c r="H87" s="118"/>
      <c r="I87" s="88">
        <f t="shared" si="12"/>
        <v>704</v>
      </c>
      <c r="J87" s="88"/>
      <c r="K87" s="87">
        <f t="shared" ref="K87:K138" si="13">SUM(I87+J87)</f>
        <v>704</v>
      </c>
    </row>
    <row r="88" spans="1:11" ht="18" customHeight="1" x14ac:dyDescent="0.3">
      <c r="A88" s="80" t="s">
        <v>180</v>
      </c>
      <c r="B88" s="34"/>
      <c r="C88" s="124">
        <v>719</v>
      </c>
      <c r="D88" s="124"/>
      <c r="E88" s="88"/>
      <c r="F88" s="99"/>
      <c r="G88" s="88"/>
      <c r="H88" s="118"/>
      <c r="I88" s="88">
        <f t="shared" si="12"/>
        <v>719</v>
      </c>
      <c r="J88" s="88"/>
      <c r="K88" s="87">
        <f t="shared" si="13"/>
        <v>719</v>
      </c>
    </row>
    <row r="89" spans="1:11" ht="34.5" customHeight="1" x14ac:dyDescent="0.25">
      <c r="A89" s="98" t="s">
        <v>39</v>
      </c>
      <c r="B89" s="34" t="s">
        <v>40</v>
      </c>
      <c r="C89" s="124"/>
      <c r="D89" s="124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179</v>
      </c>
      <c r="B90" s="34"/>
      <c r="C90" s="125">
        <v>50363</v>
      </c>
      <c r="D90" s="124"/>
      <c r="E90" s="88"/>
      <c r="F90" s="99"/>
      <c r="G90" s="88"/>
      <c r="H90" s="118"/>
      <c r="I90" s="88">
        <f t="shared" si="12"/>
        <v>50363</v>
      </c>
      <c r="J90" s="88"/>
      <c r="K90" s="87">
        <f t="shared" si="13"/>
        <v>50363</v>
      </c>
    </row>
    <row r="91" spans="1:11" ht="24" customHeight="1" x14ac:dyDescent="0.3">
      <c r="A91" s="80" t="s">
        <v>173</v>
      </c>
      <c r="B91" s="34"/>
      <c r="C91" s="124">
        <v>52145</v>
      </c>
      <c r="D91" s="124"/>
      <c r="E91" s="88"/>
      <c r="F91" s="99"/>
      <c r="G91" s="88"/>
      <c r="H91" s="118"/>
      <c r="I91" s="88">
        <f t="shared" si="12"/>
        <v>52145</v>
      </c>
      <c r="J91" s="88"/>
      <c r="K91" s="87">
        <f t="shared" si="13"/>
        <v>52145</v>
      </c>
    </row>
    <row r="92" spans="1:11" ht="22.5" customHeight="1" x14ac:dyDescent="0.3">
      <c r="A92" s="80" t="s">
        <v>174</v>
      </c>
      <c r="B92" s="34"/>
      <c r="C92" s="124">
        <v>52983</v>
      </c>
      <c r="D92" s="124"/>
      <c r="E92" s="88"/>
      <c r="F92" s="99"/>
      <c r="G92" s="88"/>
      <c r="H92" s="118"/>
      <c r="I92" s="88">
        <f t="shared" si="12"/>
        <v>52983</v>
      </c>
      <c r="J92" s="88"/>
      <c r="K92" s="87">
        <f t="shared" si="13"/>
        <v>52983</v>
      </c>
    </row>
    <row r="93" spans="1:11" ht="21.75" customHeight="1" x14ac:dyDescent="0.3">
      <c r="A93" s="80" t="s">
        <v>180</v>
      </c>
      <c r="B93" s="34"/>
      <c r="C93" s="124">
        <v>53768</v>
      </c>
      <c r="D93" s="124"/>
      <c r="E93" s="88"/>
      <c r="F93" s="99"/>
      <c r="G93" s="88"/>
      <c r="H93" s="118"/>
      <c r="I93" s="88">
        <f t="shared" si="12"/>
        <v>53768</v>
      </c>
      <c r="J93" s="88"/>
      <c r="K93" s="87">
        <f t="shared" si="13"/>
        <v>53768</v>
      </c>
    </row>
    <row r="94" spans="1:11" s="11" customFormat="1" ht="18" customHeight="1" x14ac:dyDescent="0.3">
      <c r="A94" s="48" t="s">
        <v>41</v>
      </c>
      <c r="B94" s="49" t="s">
        <v>42</v>
      </c>
      <c r="C94" s="130"/>
      <c r="D94" s="130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179</v>
      </c>
      <c r="B95" s="34"/>
      <c r="C95" s="124"/>
      <c r="D95" s="124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173</v>
      </c>
      <c r="B96" s="34"/>
      <c r="C96" s="124"/>
      <c r="D96" s="124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174</v>
      </c>
      <c r="B97" s="34"/>
      <c r="C97" s="124"/>
      <c r="D97" s="124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180</v>
      </c>
      <c r="B98" s="34"/>
      <c r="C98" s="124"/>
      <c r="D98" s="124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0"/>
      <c r="D99" s="130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179</v>
      </c>
      <c r="B100" s="34"/>
      <c r="C100" s="125">
        <v>102796</v>
      </c>
      <c r="D100" s="125">
        <v>404497</v>
      </c>
      <c r="E100" s="88"/>
      <c r="F100" s="99"/>
      <c r="G100" s="88"/>
      <c r="H100" s="118"/>
      <c r="I100" s="87">
        <f t="shared" si="12"/>
        <v>507293</v>
      </c>
      <c r="J100" s="88"/>
      <c r="K100" s="87">
        <f t="shared" si="13"/>
        <v>507293</v>
      </c>
    </row>
    <row r="101" spans="1:11" ht="18" customHeight="1" x14ac:dyDescent="0.3">
      <c r="A101" s="80" t="s">
        <v>173</v>
      </c>
      <c r="B101" s="34"/>
      <c r="C101" s="124">
        <v>116116</v>
      </c>
      <c r="D101" s="124">
        <v>435845</v>
      </c>
      <c r="E101" s="88"/>
      <c r="F101" s="99"/>
      <c r="G101" s="88"/>
      <c r="H101" s="118"/>
      <c r="I101" s="87">
        <f t="shared" si="12"/>
        <v>551961</v>
      </c>
      <c r="J101" s="88"/>
      <c r="K101" s="87">
        <f t="shared" si="13"/>
        <v>551961</v>
      </c>
    </row>
    <row r="102" spans="1:11" ht="18" customHeight="1" x14ac:dyDescent="0.3">
      <c r="A102" s="80" t="s">
        <v>174</v>
      </c>
      <c r="B102" s="34"/>
      <c r="C102" s="124">
        <v>117552</v>
      </c>
      <c r="D102" s="124">
        <v>440635</v>
      </c>
      <c r="E102" s="88"/>
      <c r="F102" s="99"/>
      <c r="G102" s="88"/>
      <c r="H102" s="118"/>
      <c r="I102" s="87">
        <f t="shared" si="12"/>
        <v>558187</v>
      </c>
      <c r="J102" s="88"/>
      <c r="K102" s="87">
        <f t="shared" si="13"/>
        <v>558187</v>
      </c>
    </row>
    <row r="103" spans="1:11" ht="18" customHeight="1" x14ac:dyDescent="0.3">
      <c r="A103" s="80" t="s">
        <v>180</v>
      </c>
      <c r="B103" s="34"/>
      <c r="C103" s="124">
        <v>118586</v>
      </c>
      <c r="D103" s="124">
        <v>445707</v>
      </c>
      <c r="E103" s="88"/>
      <c r="F103" s="99"/>
      <c r="G103" s="88"/>
      <c r="H103" s="118"/>
      <c r="I103" s="87">
        <f t="shared" si="12"/>
        <v>564293</v>
      </c>
      <c r="J103" s="88"/>
      <c r="K103" s="87">
        <f t="shared" si="13"/>
        <v>564293</v>
      </c>
    </row>
    <row r="104" spans="1:11" s="11" customFormat="1" ht="18" customHeight="1" x14ac:dyDescent="0.3">
      <c r="A104" s="48" t="s">
        <v>45</v>
      </c>
      <c r="B104" s="49" t="s">
        <v>46</v>
      </c>
      <c r="C104" s="130"/>
      <c r="D104" s="130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179</v>
      </c>
      <c r="B105" s="34"/>
      <c r="C105" s="125">
        <v>562</v>
      </c>
      <c r="D105" s="124"/>
      <c r="E105" s="88"/>
      <c r="F105" s="99"/>
      <c r="G105" s="88"/>
      <c r="H105" s="118"/>
      <c r="I105" s="87">
        <f t="shared" si="12"/>
        <v>562</v>
      </c>
      <c r="J105" s="88"/>
      <c r="K105" s="87">
        <f t="shared" si="13"/>
        <v>562</v>
      </c>
    </row>
    <row r="106" spans="1:11" ht="18" customHeight="1" x14ac:dyDescent="0.3">
      <c r="A106" s="80" t="s">
        <v>173</v>
      </c>
      <c r="B106" s="34"/>
      <c r="C106" s="124"/>
      <c r="D106" s="124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174</v>
      </c>
      <c r="B107" s="34"/>
      <c r="C107" s="124"/>
      <c r="D107" s="124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180</v>
      </c>
      <c r="B108" s="34"/>
      <c r="C108" s="124"/>
      <c r="D108" s="124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0"/>
      <c r="D109" s="130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179</v>
      </c>
      <c r="B110" s="34"/>
      <c r="C110" s="124"/>
      <c r="D110" s="124"/>
      <c r="E110" s="88"/>
      <c r="F110" s="99"/>
      <c r="G110" s="88"/>
      <c r="H110" s="118"/>
      <c r="I110" s="87">
        <f t="shared" si="12"/>
        <v>0</v>
      </c>
      <c r="J110" s="88"/>
      <c r="K110" s="87">
        <f t="shared" si="13"/>
        <v>0</v>
      </c>
    </row>
    <row r="111" spans="1:11" ht="18" customHeight="1" x14ac:dyDescent="0.3">
      <c r="A111" s="80" t="s">
        <v>173</v>
      </c>
      <c r="B111" s="34"/>
      <c r="C111" s="124"/>
      <c r="D111" s="124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174</v>
      </c>
      <c r="B112" s="34"/>
      <c r="C112" s="124"/>
      <c r="D112" s="124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180</v>
      </c>
      <c r="B113" s="34"/>
      <c r="C113" s="124"/>
      <c r="D113" s="124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0"/>
      <c r="D114" s="130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179</v>
      </c>
      <c r="B115" s="12"/>
      <c r="C115" s="130">
        <f>SUM(C120+C125)</f>
        <v>416802</v>
      </c>
      <c r="D115" s="130">
        <f>SUM(D120+D125)</f>
        <v>329426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746228</v>
      </c>
      <c r="J115" s="94">
        <f t="shared" ref="D115:J116" si="14">SUM(J120+J125)</f>
        <v>-130843</v>
      </c>
      <c r="K115" s="94">
        <f>SUM(K120+K125+K130)</f>
        <v>615385</v>
      </c>
    </row>
    <row r="116" spans="1:11" s="13" customFormat="1" ht="18" customHeight="1" x14ac:dyDescent="0.3">
      <c r="A116" s="80" t="s">
        <v>173</v>
      </c>
      <c r="B116" s="12"/>
      <c r="C116" s="123">
        <f>SUM(C121+C126)</f>
        <v>87342</v>
      </c>
      <c r="D116" s="123">
        <f t="shared" si="14"/>
        <v>317332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404674</v>
      </c>
      <c r="J116" s="94">
        <f t="shared" si="14"/>
        <v>-129954</v>
      </c>
      <c r="K116" s="94">
        <f t="shared" si="13"/>
        <v>274720</v>
      </c>
    </row>
    <row r="117" spans="1:11" s="13" customFormat="1" ht="18" customHeight="1" x14ac:dyDescent="0.3">
      <c r="A117" s="80" t="s">
        <v>174</v>
      </c>
      <c r="B117" s="12"/>
      <c r="C117" s="123">
        <f>SUM(C122+C127)</f>
        <v>82639</v>
      </c>
      <c r="D117" s="123">
        <f t="shared" ref="D117:J118" si="15">SUM(D122+D127)</f>
        <v>316051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398690</v>
      </c>
      <c r="J117" s="94">
        <f t="shared" si="15"/>
        <v>-128325</v>
      </c>
      <c r="K117" s="94">
        <f t="shared" si="13"/>
        <v>270365</v>
      </c>
    </row>
    <row r="118" spans="1:11" s="13" customFormat="1" ht="18" customHeight="1" x14ac:dyDescent="0.3">
      <c r="A118" s="80" t="s">
        <v>180</v>
      </c>
      <c r="B118" s="12"/>
      <c r="C118" s="123">
        <f>SUM(C123+C128)</f>
        <v>31404</v>
      </c>
      <c r="D118" s="123">
        <f t="shared" si="15"/>
        <v>316376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347780</v>
      </c>
      <c r="J118" s="94">
        <f t="shared" si="15"/>
        <v>-128273</v>
      </c>
      <c r="K118" s="94">
        <f t="shared" si="13"/>
        <v>219507</v>
      </c>
    </row>
    <row r="119" spans="1:11" ht="18" customHeight="1" x14ac:dyDescent="0.25">
      <c r="A119" s="17" t="s">
        <v>51</v>
      </c>
      <c r="B119" s="15" t="s">
        <v>52</v>
      </c>
      <c r="C119" s="124"/>
      <c r="D119" s="124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179</v>
      </c>
      <c r="B120" s="15"/>
      <c r="C120" s="125">
        <v>257263</v>
      </c>
      <c r="D120" s="124">
        <v>10796</v>
      </c>
      <c r="E120" s="93"/>
      <c r="F120" s="99"/>
      <c r="G120" s="93"/>
      <c r="H120" s="118"/>
      <c r="I120" s="93">
        <f>SUM(C120+D120+E120+F120+G120+H120)</f>
        <v>268059</v>
      </c>
      <c r="J120" s="93"/>
      <c r="K120" s="94">
        <f t="shared" si="13"/>
        <v>268059</v>
      </c>
    </row>
    <row r="121" spans="1:11" ht="18" customHeight="1" x14ac:dyDescent="0.3">
      <c r="A121" s="80" t="s">
        <v>173</v>
      </c>
      <c r="B121" s="15"/>
      <c r="C121" s="124">
        <v>87342</v>
      </c>
      <c r="D121" s="124"/>
      <c r="E121" s="93"/>
      <c r="F121" s="99"/>
      <c r="G121" s="93"/>
      <c r="H121" s="118"/>
      <c r="I121" s="93">
        <f>SUM(C121+D121+E121+F121+G121+H121)</f>
        <v>87342</v>
      </c>
      <c r="J121" s="93"/>
      <c r="K121" s="94">
        <f t="shared" si="13"/>
        <v>87342</v>
      </c>
    </row>
    <row r="122" spans="1:11" ht="18" customHeight="1" x14ac:dyDescent="0.3">
      <c r="A122" s="80" t="s">
        <v>174</v>
      </c>
      <c r="B122" s="15"/>
      <c r="C122" s="124">
        <v>82639</v>
      </c>
      <c r="D122" s="124"/>
      <c r="E122" s="93"/>
      <c r="F122" s="99"/>
      <c r="G122" s="93"/>
      <c r="H122" s="118"/>
      <c r="I122" s="93">
        <f>SUM(C122+D122+E122+F122+G122+H122)</f>
        <v>82639</v>
      </c>
      <c r="J122" s="93"/>
      <c r="K122" s="94">
        <f t="shared" si="13"/>
        <v>82639</v>
      </c>
    </row>
    <row r="123" spans="1:11" ht="18" customHeight="1" x14ac:dyDescent="0.3">
      <c r="A123" s="80" t="s">
        <v>180</v>
      </c>
      <c r="B123" s="15"/>
      <c r="C123" s="124">
        <v>31404</v>
      </c>
      <c r="D123" s="124"/>
      <c r="E123" s="93"/>
      <c r="F123" s="99"/>
      <c r="G123" s="93"/>
      <c r="H123" s="118"/>
      <c r="I123" s="93">
        <f>SUM(C123+D123+E123+F123+G123+H123)</f>
        <v>31404</v>
      </c>
      <c r="J123" s="93"/>
      <c r="K123" s="94">
        <f t="shared" si="13"/>
        <v>31404</v>
      </c>
    </row>
    <row r="124" spans="1:11" ht="18" customHeight="1" x14ac:dyDescent="0.25">
      <c r="A124" s="17" t="s">
        <v>53</v>
      </c>
      <c r="B124" s="15" t="s">
        <v>54</v>
      </c>
      <c r="C124" s="124"/>
      <c r="D124" s="124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179</v>
      </c>
      <c r="B125" s="15"/>
      <c r="C125" s="125">
        <v>159539</v>
      </c>
      <c r="D125" s="125">
        <v>318630</v>
      </c>
      <c r="E125" s="93"/>
      <c r="F125" s="93"/>
      <c r="G125" s="93"/>
      <c r="H125" s="118"/>
      <c r="I125" s="93">
        <f>SUM(C125+D125+E125+F125+G125+H125)</f>
        <v>478169</v>
      </c>
      <c r="J125" s="134">
        <v>-130843</v>
      </c>
      <c r="K125" s="94">
        <f t="shared" si="13"/>
        <v>347326</v>
      </c>
    </row>
    <row r="126" spans="1:11" ht="18" customHeight="1" x14ac:dyDescent="0.3">
      <c r="A126" s="80" t="s">
        <v>173</v>
      </c>
      <c r="B126" s="15"/>
      <c r="C126" s="124"/>
      <c r="D126" s="124">
        <v>317332</v>
      </c>
      <c r="E126" s="93"/>
      <c r="F126" s="99"/>
      <c r="G126" s="93"/>
      <c r="H126" s="118"/>
      <c r="I126" s="93">
        <f>SUM(C126+D126+E126+F126+G126+H126)</f>
        <v>317332</v>
      </c>
      <c r="J126" s="124">
        <v>-129954</v>
      </c>
      <c r="K126" s="94">
        <f t="shared" si="13"/>
        <v>187378</v>
      </c>
    </row>
    <row r="127" spans="1:11" ht="18" customHeight="1" x14ac:dyDescent="0.3">
      <c r="A127" s="80" t="s">
        <v>174</v>
      </c>
      <c r="B127" s="34"/>
      <c r="C127" s="124"/>
      <c r="D127" s="124">
        <v>316051</v>
      </c>
      <c r="E127" s="88"/>
      <c r="F127" s="99"/>
      <c r="G127" s="88"/>
      <c r="H127" s="118"/>
      <c r="I127" s="88">
        <f>SUM(C127+D127+E127+F127+G127+H127)</f>
        <v>316051</v>
      </c>
      <c r="J127" s="124">
        <v>-128325</v>
      </c>
      <c r="K127" s="87">
        <f t="shared" si="13"/>
        <v>187726</v>
      </c>
    </row>
    <row r="128" spans="1:11" ht="18" customHeight="1" x14ac:dyDescent="0.3">
      <c r="A128" s="80" t="s">
        <v>180</v>
      </c>
      <c r="B128" s="34"/>
      <c r="C128" s="124"/>
      <c r="D128" s="124">
        <v>316376</v>
      </c>
      <c r="E128" s="88"/>
      <c r="F128" s="99"/>
      <c r="G128" s="88"/>
      <c r="H128" s="118"/>
      <c r="I128" s="88">
        <f>SUM(C128+D128+E128+F128+G128+H128)</f>
        <v>316376</v>
      </c>
      <c r="J128" s="124">
        <v>-128273</v>
      </c>
      <c r="K128" s="87">
        <f t="shared" si="13"/>
        <v>188103</v>
      </c>
    </row>
    <row r="129" spans="1:11" ht="18" customHeight="1" x14ac:dyDescent="0.3">
      <c r="A129" s="46" t="s">
        <v>169</v>
      </c>
      <c r="B129" s="34"/>
      <c r="C129" s="124"/>
      <c r="D129" s="124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179</v>
      </c>
      <c r="B130" s="34"/>
      <c r="C130" s="124"/>
      <c r="D130" s="124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173</v>
      </c>
      <c r="B131" s="34"/>
      <c r="C131" s="124"/>
      <c r="D131" s="124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174</v>
      </c>
      <c r="B132" s="34"/>
      <c r="C132" s="124"/>
      <c r="D132" s="124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180</v>
      </c>
      <c r="B133" s="34"/>
      <c r="C133" s="124"/>
      <c r="D133" s="124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0"/>
      <c r="D134" s="130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179</v>
      </c>
      <c r="B135" s="34"/>
      <c r="C135" s="125">
        <v>5788</v>
      </c>
      <c r="D135" s="125"/>
      <c r="E135" s="88"/>
      <c r="F135" s="99"/>
      <c r="G135" s="88"/>
      <c r="H135" s="118"/>
      <c r="I135" s="87">
        <f>SUM(C135+D135+E135+F135+G135+H135)</f>
        <v>5788</v>
      </c>
      <c r="J135" s="88"/>
      <c r="K135" s="87">
        <f t="shared" si="13"/>
        <v>5788</v>
      </c>
    </row>
    <row r="136" spans="1:11" ht="18" customHeight="1" x14ac:dyDescent="0.3">
      <c r="A136" s="80" t="s">
        <v>173</v>
      </c>
      <c r="B136" s="34"/>
      <c r="C136" s="124">
        <v>378763</v>
      </c>
      <c r="D136" s="124"/>
      <c r="E136" s="88"/>
      <c r="F136" s="99"/>
      <c r="G136" s="88"/>
      <c r="H136" s="118"/>
      <c r="I136" s="87">
        <f>SUM(C136+D136+E136+F136+G136+H136)</f>
        <v>378763</v>
      </c>
      <c r="J136" s="88"/>
      <c r="K136" s="87">
        <f t="shared" si="13"/>
        <v>378763</v>
      </c>
    </row>
    <row r="137" spans="1:11" ht="18" customHeight="1" x14ac:dyDescent="0.3">
      <c r="A137" s="80" t="s">
        <v>174</v>
      </c>
      <c r="B137" s="34"/>
      <c r="C137" s="124">
        <v>347407</v>
      </c>
      <c r="D137" s="124"/>
      <c r="E137" s="88"/>
      <c r="F137" s="99"/>
      <c r="G137" s="88"/>
      <c r="H137" s="118"/>
      <c r="I137" s="87">
        <f>SUM(C137+D137+E137+F137+G137+H137)</f>
        <v>347407</v>
      </c>
      <c r="J137" s="88"/>
      <c r="K137" s="87">
        <f t="shared" si="13"/>
        <v>347407</v>
      </c>
    </row>
    <row r="138" spans="1:11" ht="18" customHeight="1" x14ac:dyDescent="0.3">
      <c r="A138" s="80" t="s">
        <v>180</v>
      </c>
      <c r="B138" s="34"/>
      <c r="C138" s="124">
        <v>10548</v>
      </c>
      <c r="D138" s="124"/>
      <c r="E138" s="88"/>
      <c r="F138" s="99"/>
      <c r="G138" s="88"/>
      <c r="H138" s="118"/>
      <c r="I138" s="87">
        <f>SUM(C138+D138+E138+F138+G138+H138)</f>
        <v>10548</v>
      </c>
      <c r="J138" s="88"/>
      <c r="K138" s="87">
        <f t="shared" si="13"/>
        <v>10548</v>
      </c>
    </row>
    <row r="139" spans="1:11" s="13" customFormat="1" ht="18" customHeight="1" x14ac:dyDescent="0.3">
      <c r="A139" s="57" t="s">
        <v>57</v>
      </c>
      <c r="B139" s="58">
        <v>24</v>
      </c>
      <c r="C139" s="130"/>
      <c r="D139" s="130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179</v>
      </c>
      <c r="B140" s="51"/>
      <c r="C140" s="130">
        <f>SUM(C145+C200+C205+C220+C225)</f>
        <v>1515392</v>
      </c>
      <c r="D140" s="130">
        <f>SUM(D145+D200+D205+D220+D225)</f>
        <v>755990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0</v>
      </c>
      <c r="H140" s="116">
        <f t="shared" si="16"/>
        <v>0</v>
      </c>
      <c r="I140" s="86">
        <f t="shared" si="16"/>
        <v>2271382</v>
      </c>
      <c r="J140" s="86">
        <f t="shared" si="16"/>
        <v>-130843</v>
      </c>
      <c r="K140" s="86">
        <f t="shared" si="16"/>
        <v>2140539</v>
      </c>
    </row>
    <row r="141" spans="1:11" s="13" customFormat="1" ht="18" customHeight="1" x14ac:dyDescent="0.3">
      <c r="A141" s="80" t="s">
        <v>173</v>
      </c>
      <c r="B141" s="51"/>
      <c r="C141" s="130">
        <f>SUM(C146+C201+C206+C211+C221+C226)</f>
        <v>1543371</v>
      </c>
      <c r="D141" s="130">
        <f t="shared" ref="D141:K143" si="17">SUM(D146+D201+D206+D221+D226)</f>
        <v>753177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2296548</v>
      </c>
      <c r="J141" s="86">
        <f t="shared" si="17"/>
        <v>-129954</v>
      </c>
      <c r="K141" s="86">
        <f t="shared" si="17"/>
        <v>2166594</v>
      </c>
    </row>
    <row r="142" spans="1:11" s="13" customFormat="1" ht="18" customHeight="1" x14ac:dyDescent="0.3">
      <c r="A142" s="80" t="s">
        <v>174</v>
      </c>
      <c r="B142" s="51"/>
      <c r="C142" s="130">
        <f>SUM(C147+C202+C207+C212+C222+C227)</f>
        <v>1524585</v>
      </c>
      <c r="D142" s="130">
        <f t="shared" si="17"/>
        <v>756686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2281271</v>
      </c>
      <c r="J142" s="86">
        <f t="shared" si="17"/>
        <v>-128325</v>
      </c>
      <c r="K142" s="86">
        <f t="shared" si="17"/>
        <v>2152946</v>
      </c>
    </row>
    <row r="143" spans="1:11" s="13" customFormat="1" ht="18" customHeight="1" x14ac:dyDescent="0.3">
      <c r="A143" s="80" t="s">
        <v>180</v>
      </c>
      <c r="B143" s="51"/>
      <c r="C143" s="130">
        <f>SUM(C148+C203+C208+C213+C223+C228)</f>
        <v>1152283</v>
      </c>
      <c r="D143" s="130">
        <f t="shared" si="17"/>
        <v>762083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1914366</v>
      </c>
      <c r="J143" s="86">
        <f t="shared" si="17"/>
        <v>-128273</v>
      </c>
      <c r="K143" s="86">
        <f t="shared" si="17"/>
        <v>1786093</v>
      </c>
    </row>
    <row r="144" spans="1:11" s="13" customFormat="1" ht="18" customHeight="1" x14ac:dyDescent="0.3">
      <c r="A144" s="59" t="s">
        <v>161</v>
      </c>
      <c r="B144" s="58">
        <v>25</v>
      </c>
      <c r="C144" s="130"/>
      <c r="D144" s="130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179</v>
      </c>
      <c r="B145" s="51"/>
      <c r="C145" s="123">
        <f>SUM(C150+C155+C160+C165+C170+C175+C180+C185+C190+C195)</f>
        <v>1286244</v>
      </c>
      <c r="D145" s="123">
        <f>SUM(D150+D155+D160+D165+D170+D175+D180+D185+D190+D195)</f>
        <v>726618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2012862</v>
      </c>
      <c r="J145" s="87">
        <f t="shared" si="18"/>
        <v>-130843</v>
      </c>
      <c r="K145" s="87">
        <f t="shared" si="18"/>
        <v>1882019</v>
      </c>
    </row>
    <row r="146" spans="1:11" s="13" customFormat="1" ht="18" customHeight="1" x14ac:dyDescent="0.3">
      <c r="A146" s="80" t="s">
        <v>173</v>
      </c>
      <c r="B146" s="51"/>
      <c r="C146" s="123">
        <f t="shared" ref="C146:K148" si="19">SUM(C151+C156+C161+C166+C171+C176+C181+C186+C191+C196)</f>
        <v>1346069</v>
      </c>
      <c r="D146" s="123">
        <f t="shared" si="19"/>
        <v>742841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2088910</v>
      </c>
      <c r="J146" s="87">
        <f t="shared" si="19"/>
        <v>-129954</v>
      </c>
      <c r="K146" s="87">
        <f t="shared" si="19"/>
        <v>1958956</v>
      </c>
    </row>
    <row r="147" spans="1:11" s="13" customFormat="1" ht="18" customHeight="1" x14ac:dyDescent="0.3">
      <c r="A147" s="80" t="s">
        <v>174</v>
      </c>
      <c r="B147" s="51"/>
      <c r="C147" s="123">
        <f t="shared" si="19"/>
        <v>1335785</v>
      </c>
      <c r="D147" s="123">
        <f t="shared" si="19"/>
        <v>748193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2083978</v>
      </c>
      <c r="J147" s="87">
        <f t="shared" si="19"/>
        <v>-128325</v>
      </c>
      <c r="K147" s="87">
        <f t="shared" si="19"/>
        <v>1955653</v>
      </c>
    </row>
    <row r="148" spans="1:11" s="13" customFormat="1" ht="18" customHeight="1" x14ac:dyDescent="0.3">
      <c r="A148" s="80" t="s">
        <v>180</v>
      </c>
      <c r="B148" s="51"/>
      <c r="C148" s="123">
        <f t="shared" si="19"/>
        <v>988403</v>
      </c>
      <c r="D148" s="123">
        <f t="shared" si="19"/>
        <v>753851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1742254</v>
      </c>
      <c r="J148" s="87">
        <f t="shared" si="19"/>
        <v>-128273</v>
      </c>
      <c r="K148" s="87">
        <f t="shared" si="19"/>
        <v>1613981</v>
      </c>
    </row>
    <row r="149" spans="1:11" ht="18" customHeight="1" x14ac:dyDescent="0.25">
      <c r="A149" s="53" t="s">
        <v>58</v>
      </c>
      <c r="B149" s="60" t="s">
        <v>59</v>
      </c>
      <c r="C149" s="124"/>
      <c r="D149" s="124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179</v>
      </c>
      <c r="B150" s="34"/>
      <c r="C150" s="125">
        <v>146637</v>
      </c>
      <c r="D150" s="125">
        <v>488860</v>
      </c>
      <c r="E150" s="88"/>
      <c r="F150" s="99"/>
      <c r="G150" s="88"/>
      <c r="H150" s="118"/>
      <c r="I150" s="88">
        <f t="shared" ref="I150:I180" si="20">SUM(C150+D150+E150+F150+G150+H150)</f>
        <v>635497</v>
      </c>
      <c r="J150" s="88"/>
      <c r="K150" s="87">
        <f>SUM(I150+J150)</f>
        <v>635497</v>
      </c>
    </row>
    <row r="151" spans="1:11" ht="18" customHeight="1" x14ac:dyDescent="0.3">
      <c r="A151" s="80" t="s">
        <v>173</v>
      </c>
      <c r="B151" s="34"/>
      <c r="C151" s="124">
        <v>137646</v>
      </c>
      <c r="D151" s="124">
        <v>515226</v>
      </c>
      <c r="E151" s="88"/>
      <c r="F151" s="99"/>
      <c r="G151" s="88"/>
      <c r="H151" s="118"/>
      <c r="I151" s="88">
        <f t="shared" si="20"/>
        <v>652872</v>
      </c>
      <c r="J151" s="88"/>
      <c r="K151" s="87">
        <f>SUM(I151+J151)</f>
        <v>652872</v>
      </c>
    </row>
    <row r="152" spans="1:11" ht="18" customHeight="1" x14ac:dyDescent="0.3">
      <c r="A152" s="80" t="s">
        <v>174</v>
      </c>
      <c r="B152" s="34"/>
      <c r="C152" s="124">
        <v>139132</v>
      </c>
      <c r="D152" s="124">
        <v>512184</v>
      </c>
      <c r="E152" s="88"/>
      <c r="F152" s="99"/>
      <c r="G152" s="88"/>
      <c r="H152" s="118"/>
      <c r="I152" s="88">
        <f t="shared" si="20"/>
        <v>651316</v>
      </c>
      <c r="J152" s="88"/>
      <c r="K152" s="87">
        <f>SUM(I152+J152)</f>
        <v>651316</v>
      </c>
    </row>
    <row r="153" spans="1:11" ht="18" customHeight="1" x14ac:dyDescent="0.3">
      <c r="A153" s="80" t="s">
        <v>180</v>
      </c>
      <c r="B153" s="34"/>
      <c r="C153" s="124">
        <v>140158</v>
      </c>
      <c r="D153" s="124">
        <v>513445</v>
      </c>
      <c r="E153" s="88"/>
      <c r="F153" s="99"/>
      <c r="G153" s="88"/>
      <c r="H153" s="118"/>
      <c r="I153" s="88">
        <f t="shared" si="20"/>
        <v>653603</v>
      </c>
      <c r="J153" s="88"/>
      <c r="K153" s="87">
        <f>SUM(I153+J153)</f>
        <v>653603</v>
      </c>
    </row>
    <row r="154" spans="1:11" ht="18" customHeight="1" x14ac:dyDescent="0.25">
      <c r="A154" s="53" t="s">
        <v>60</v>
      </c>
      <c r="B154" s="60" t="s">
        <v>61</v>
      </c>
      <c r="C154" s="124"/>
      <c r="D154" s="124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179</v>
      </c>
      <c r="B155" s="34"/>
      <c r="C155" s="125">
        <v>400559</v>
      </c>
      <c r="D155" s="125">
        <v>221028</v>
      </c>
      <c r="E155" s="88"/>
      <c r="F155" s="99"/>
      <c r="G155" s="88"/>
      <c r="H155" s="118"/>
      <c r="I155" s="88">
        <f t="shared" si="20"/>
        <v>621587</v>
      </c>
      <c r="J155" s="88"/>
      <c r="K155" s="88">
        <f>SUM(I155+J155)</f>
        <v>621587</v>
      </c>
    </row>
    <row r="156" spans="1:11" ht="18" customHeight="1" x14ac:dyDescent="0.25">
      <c r="A156" s="80" t="s">
        <v>173</v>
      </c>
      <c r="B156" s="34"/>
      <c r="C156" s="124">
        <v>467505</v>
      </c>
      <c r="D156" s="124">
        <v>223650</v>
      </c>
      <c r="E156" s="88"/>
      <c r="F156" s="99"/>
      <c r="G156" s="88"/>
      <c r="H156" s="118"/>
      <c r="I156" s="88">
        <f t="shared" si="20"/>
        <v>691155</v>
      </c>
      <c r="J156" s="88"/>
      <c r="K156" s="88">
        <f>SUM(I156+J156)</f>
        <v>691155</v>
      </c>
    </row>
    <row r="157" spans="1:11" ht="18" customHeight="1" x14ac:dyDescent="0.25">
      <c r="A157" s="80" t="s">
        <v>174</v>
      </c>
      <c r="B157" s="34"/>
      <c r="C157" s="124">
        <v>495878</v>
      </c>
      <c r="D157" s="124">
        <v>232041</v>
      </c>
      <c r="E157" s="88"/>
      <c r="F157" s="99"/>
      <c r="G157" s="88"/>
      <c r="H157" s="118"/>
      <c r="I157" s="88">
        <f t="shared" si="20"/>
        <v>727919</v>
      </c>
      <c r="J157" s="88"/>
      <c r="K157" s="88">
        <f>SUM(I157+J157)</f>
        <v>727919</v>
      </c>
    </row>
    <row r="158" spans="1:11" ht="18" customHeight="1" x14ac:dyDescent="0.25">
      <c r="A158" s="80" t="s">
        <v>180</v>
      </c>
      <c r="B158" s="34"/>
      <c r="C158" s="124">
        <v>540053</v>
      </c>
      <c r="D158" s="124">
        <v>236389</v>
      </c>
      <c r="E158" s="88"/>
      <c r="F158" s="99"/>
      <c r="G158" s="88"/>
      <c r="H158" s="118"/>
      <c r="I158" s="88">
        <f t="shared" si="20"/>
        <v>776442</v>
      </c>
      <c r="J158" s="88"/>
      <c r="K158" s="88">
        <f>SUM(I158+J158)</f>
        <v>776442</v>
      </c>
    </row>
    <row r="159" spans="1:11" ht="18" customHeight="1" x14ac:dyDescent="0.25">
      <c r="A159" s="17" t="s">
        <v>62</v>
      </c>
      <c r="B159" s="20" t="s">
        <v>63</v>
      </c>
      <c r="C159" s="124"/>
      <c r="D159" s="124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179</v>
      </c>
      <c r="B160" s="15"/>
      <c r="C160" s="125">
        <v>9484</v>
      </c>
      <c r="D160" s="124"/>
      <c r="E160" s="93"/>
      <c r="F160" s="99"/>
      <c r="G160" s="93"/>
      <c r="H160" s="118"/>
      <c r="I160" s="93">
        <f t="shared" si="20"/>
        <v>9484</v>
      </c>
      <c r="J160" s="93"/>
      <c r="K160" s="93">
        <f t="shared" ref="K160:K168" si="21">SUM(I160+J160)</f>
        <v>9484</v>
      </c>
    </row>
    <row r="161" spans="1:12" ht="18" customHeight="1" x14ac:dyDescent="0.25">
      <c r="A161" s="80" t="s">
        <v>173</v>
      </c>
      <c r="B161" s="15"/>
      <c r="C161" s="124">
        <v>6820</v>
      </c>
      <c r="D161" s="124"/>
      <c r="E161" s="93"/>
      <c r="F161" s="99"/>
      <c r="G161" s="93"/>
      <c r="H161" s="118"/>
      <c r="I161" s="93">
        <f t="shared" si="20"/>
        <v>6820</v>
      </c>
      <c r="J161" s="93"/>
      <c r="K161" s="93">
        <f t="shared" si="21"/>
        <v>6820</v>
      </c>
    </row>
    <row r="162" spans="1:12" ht="18" customHeight="1" x14ac:dyDescent="0.25">
      <c r="A162" s="80" t="s">
        <v>174</v>
      </c>
      <c r="B162" s="15"/>
      <c r="C162" s="124">
        <v>5318</v>
      </c>
      <c r="D162" s="124"/>
      <c r="E162" s="93"/>
      <c r="F162" s="99"/>
      <c r="G162" s="93"/>
      <c r="H162" s="118"/>
      <c r="I162" s="93">
        <f t="shared" si="20"/>
        <v>5318</v>
      </c>
      <c r="J162" s="93"/>
      <c r="K162" s="93">
        <f t="shared" si="21"/>
        <v>5318</v>
      </c>
    </row>
    <row r="163" spans="1:12" ht="18" customHeight="1" x14ac:dyDescent="0.25">
      <c r="A163" s="80" t="s">
        <v>180</v>
      </c>
      <c r="B163" s="15"/>
      <c r="C163" s="124">
        <v>4094</v>
      </c>
      <c r="D163" s="124"/>
      <c r="E163" s="93"/>
      <c r="F163" s="99"/>
      <c r="G163" s="93"/>
      <c r="H163" s="118"/>
      <c r="I163" s="93">
        <f t="shared" si="20"/>
        <v>4094</v>
      </c>
      <c r="J163" s="93"/>
      <c r="K163" s="93">
        <f t="shared" si="21"/>
        <v>4094</v>
      </c>
    </row>
    <row r="164" spans="1:12" ht="18" customHeight="1" x14ac:dyDescent="0.25">
      <c r="A164" s="53" t="s">
        <v>64</v>
      </c>
      <c r="B164" s="60" t="s">
        <v>65</v>
      </c>
      <c r="C164" s="124"/>
      <c r="D164" s="124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179</v>
      </c>
      <c r="B165" s="34"/>
      <c r="C165" s="125">
        <v>46500</v>
      </c>
      <c r="D165" s="124"/>
      <c r="E165" s="88"/>
      <c r="F165" s="99"/>
      <c r="G165" s="88"/>
      <c r="H165" s="118"/>
      <c r="I165" s="88">
        <f t="shared" si="20"/>
        <v>46500</v>
      </c>
      <c r="J165" s="88"/>
      <c r="K165" s="88">
        <f t="shared" si="21"/>
        <v>46500</v>
      </c>
    </row>
    <row r="166" spans="1:12" ht="18" customHeight="1" x14ac:dyDescent="0.25">
      <c r="A166" s="80" t="s">
        <v>173</v>
      </c>
      <c r="B166" s="34"/>
      <c r="C166" s="124">
        <v>40146</v>
      </c>
      <c r="D166" s="124"/>
      <c r="E166" s="88"/>
      <c r="F166" s="99"/>
      <c r="G166" s="88"/>
      <c r="H166" s="118"/>
      <c r="I166" s="88">
        <f t="shared" si="20"/>
        <v>40146</v>
      </c>
      <c r="J166" s="88"/>
      <c r="K166" s="88">
        <f t="shared" si="21"/>
        <v>40146</v>
      </c>
    </row>
    <row r="167" spans="1:12" ht="18" customHeight="1" x14ac:dyDescent="0.25">
      <c r="A167" s="80" t="s">
        <v>174</v>
      </c>
      <c r="B167" s="34"/>
      <c r="C167" s="124">
        <v>38003</v>
      </c>
      <c r="D167" s="124"/>
      <c r="E167" s="88"/>
      <c r="F167" s="99"/>
      <c r="G167" s="88"/>
      <c r="H167" s="118"/>
      <c r="I167" s="88">
        <f t="shared" si="20"/>
        <v>38003</v>
      </c>
      <c r="J167" s="88"/>
      <c r="K167" s="88">
        <f t="shared" si="21"/>
        <v>38003</v>
      </c>
    </row>
    <row r="168" spans="1:12" ht="18" customHeight="1" x14ac:dyDescent="0.25">
      <c r="A168" s="80" t="s">
        <v>180</v>
      </c>
      <c r="B168" s="34"/>
      <c r="C168" s="124">
        <v>46388</v>
      </c>
      <c r="D168" s="124"/>
      <c r="E168" s="88"/>
      <c r="F168" s="99"/>
      <c r="G168" s="88"/>
      <c r="H168" s="118"/>
      <c r="I168" s="88">
        <f t="shared" si="20"/>
        <v>46388</v>
      </c>
      <c r="J168" s="88"/>
      <c r="K168" s="88">
        <f t="shared" si="21"/>
        <v>46388</v>
      </c>
    </row>
    <row r="169" spans="1:12" ht="18" customHeight="1" x14ac:dyDescent="0.25">
      <c r="A169" s="17" t="s">
        <v>66</v>
      </c>
      <c r="B169" s="20" t="s">
        <v>67</v>
      </c>
      <c r="C169" s="124"/>
      <c r="D169" s="124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179</v>
      </c>
      <c r="B170" s="15"/>
      <c r="C170" s="125">
        <v>10</v>
      </c>
      <c r="D170" s="124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173</v>
      </c>
      <c r="B171" s="15"/>
      <c r="C171" s="124">
        <v>50</v>
      </c>
      <c r="D171" s="124"/>
      <c r="E171" s="93"/>
      <c r="F171" s="99"/>
      <c r="G171" s="93"/>
      <c r="H171" s="118"/>
      <c r="I171" s="93">
        <f t="shared" si="20"/>
        <v>50</v>
      </c>
      <c r="J171" s="93"/>
      <c r="K171" s="93">
        <f>SUM(I171+J171)</f>
        <v>50</v>
      </c>
    </row>
    <row r="172" spans="1:12" ht="18" customHeight="1" x14ac:dyDescent="0.25">
      <c r="A172" s="80" t="s">
        <v>174</v>
      </c>
      <c r="B172" s="15"/>
      <c r="C172" s="124">
        <v>50</v>
      </c>
      <c r="D172" s="124"/>
      <c r="E172" s="93"/>
      <c r="F172" s="99"/>
      <c r="G172" s="93"/>
      <c r="H172" s="118"/>
      <c r="I172" s="93">
        <f t="shared" si="20"/>
        <v>50</v>
      </c>
      <c r="J172" s="93"/>
      <c r="K172" s="93">
        <f>SUM(I172+J172)</f>
        <v>50</v>
      </c>
    </row>
    <row r="173" spans="1:12" ht="18" customHeight="1" x14ac:dyDescent="0.25">
      <c r="A173" s="80" t="s">
        <v>180</v>
      </c>
      <c r="B173" s="15"/>
      <c r="C173" s="124">
        <v>50</v>
      </c>
      <c r="D173" s="124"/>
      <c r="E173" s="93"/>
      <c r="F173" s="99"/>
      <c r="G173" s="93"/>
      <c r="H173" s="118"/>
      <c r="I173" s="93">
        <f t="shared" si="20"/>
        <v>50</v>
      </c>
      <c r="J173" s="93"/>
      <c r="K173" s="93">
        <f>SUM(I173+J173)</f>
        <v>50</v>
      </c>
    </row>
    <row r="174" spans="1:12" ht="18" customHeight="1" x14ac:dyDescent="0.25">
      <c r="A174" s="53" t="s">
        <v>68</v>
      </c>
      <c r="B174" s="60" t="s">
        <v>69</v>
      </c>
      <c r="C174" s="124"/>
      <c r="D174" s="124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179</v>
      </c>
      <c r="B175" s="34"/>
      <c r="C175" s="125">
        <v>130843</v>
      </c>
      <c r="D175" s="124"/>
      <c r="E175" s="135"/>
      <c r="F175" s="135"/>
      <c r="G175" s="135"/>
      <c r="H175" s="135"/>
      <c r="I175" s="135">
        <f t="shared" si="20"/>
        <v>130843</v>
      </c>
      <c r="J175" s="134">
        <v>-130843</v>
      </c>
      <c r="K175" s="118">
        <f>SUM(I175+J175)</f>
        <v>0</v>
      </c>
      <c r="L175" s="32"/>
    </row>
    <row r="176" spans="1:12" ht="18" customHeight="1" x14ac:dyDescent="0.25">
      <c r="A176" s="80" t="s">
        <v>173</v>
      </c>
      <c r="B176" s="34"/>
      <c r="C176" s="124">
        <v>129954</v>
      </c>
      <c r="D176" s="124"/>
      <c r="E176" s="88"/>
      <c r="F176" s="99"/>
      <c r="G176" s="88"/>
      <c r="H176" s="118"/>
      <c r="I176" s="88">
        <f t="shared" si="20"/>
        <v>129954</v>
      </c>
      <c r="J176" s="124">
        <v>-129954</v>
      </c>
      <c r="K176" s="118">
        <f>SUM(I176+J176)</f>
        <v>0</v>
      </c>
      <c r="L176" s="32"/>
    </row>
    <row r="177" spans="1:12" ht="18" customHeight="1" x14ac:dyDescent="0.25">
      <c r="A177" s="80" t="s">
        <v>174</v>
      </c>
      <c r="B177" s="34"/>
      <c r="C177" s="124">
        <v>128325</v>
      </c>
      <c r="D177" s="124"/>
      <c r="E177" s="88"/>
      <c r="F177" s="99"/>
      <c r="G177" s="88"/>
      <c r="H177" s="118"/>
      <c r="I177" s="88">
        <f t="shared" si="20"/>
        <v>128325</v>
      </c>
      <c r="J177" s="124">
        <v>-128325</v>
      </c>
      <c r="K177" s="118">
        <f>SUM(I177+J177)</f>
        <v>0</v>
      </c>
      <c r="L177" s="32"/>
    </row>
    <row r="178" spans="1:12" ht="18" customHeight="1" x14ac:dyDescent="0.25">
      <c r="A178" s="80" t="s">
        <v>180</v>
      </c>
      <c r="B178" s="34"/>
      <c r="C178" s="124">
        <v>128273</v>
      </c>
      <c r="D178" s="124"/>
      <c r="E178" s="88"/>
      <c r="F178" s="99"/>
      <c r="G178" s="88"/>
      <c r="H178" s="118"/>
      <c r="I178" s="88">
        <f t="shared" si="20"/>
        <v>128273</v>
      </c>
      <c r="J178" s="124">
        <v>-128273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4"/>
      <c r="D179" s="124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179</v>
      </c>
      <c r="B180" s="34"/>
      <c r="C180" s="125">
        <v>34279</v>
      </c>
      <c r="D180" s="124">
        <v>0</v>
      </c>
      <c r="E180" s="88"/>
      <c r="F180" s="99"/>
      <c r="G180" s="88"/>
      <c r="H180" s="118"/>
      <c r="I180" s="88">
        <f t="shared" si="20"/>
        <v>34279</v>
      </c>
      <c r="J180" s="88"/>
      <c r="K180" s="88">
        <f>SUM(I180+J180)</f>
        <v>34279</v>
      </c>
    </row>
    <row r="181" spans="1:12" ht="18" customHeight="1" x14ac:dyDescent="0.25">
      <c r="A181" s="80" t="s">
        <v>173</v>
      </c>
      <c r="B181" s="34"/>
      <c r="C181" s="124">
        <v>35216</v>
      </c>
      <c r="D181" s="124"/>
      <c r="E181" s="88"/>
      <c r="F181" s="99"/>
      <c r="G181" s="88"/>
      <c r="H181" s="118"/>
      <c r="I181" s="88">
        <f t="shared" ref="I181:I203" si="22">SUM(C181+D181+E181+F181+G181+H181)</f>
        <v>35216</v>
      </c>
      <c r="J181" s="88"/>
      <c r="K181" s="88">
        <f>SUM(I181+J181)</f>
        <v>35216</v>
      </c>
    </row>
    <row r="182" spans="1:12" ht="18" customHeight="1" x14ac:dyDescent="0.25">
      <c r="A182" s="80" t="s">
        <v>174</v>
      </c>
      <c r="B182" s="34"/>
      <c r="C182" s="124">
        <v>35554</v>
      </c>
      <c r="D182" s="124"/>
      <c r="E182" s="88"/>
      <c r="F182" s="99"/>
      <c r="G182" s="88"/>
      <c r="H182" s="118"/>
      <c r="I182" s="88">
        <f t="shared" si="22"/>
        <v>35554</v>
      </c>
      <c r="J182" s="88"/>
      <c r="K182" s="88">
        <f>SUM(I182+J182)</f>
        <v>35554</v>
      </c>
    </row>
    <row r="183" spans="1:12" ht="18" customHeight="1" x14ac:dyDescent="0.25">
      <c r="A183" s="80" t="s">
        <v>180</v>
      </c>
      <c r="B183" s="34"/>
      <c r="C183" s="124">
        <v>35862</v>
      </c>
      <c r="D183" s="124"/>
      <c r="E183" s="88"/>
      <c r="F183" s="99"/>
      <c r="G183" s="88"/>
      <c r="H183" s="118"/>
      <c r="I183" s="88">
        <f t="shared" si="22"/>
        <v>35862</v>
      </c>
      <c r="J183" s="88"/>
      <c r="K183" s="88">
        <f>SUM(I183+J183)</f>
        <v>35862</v>
      </c>
    </row>
    <row r="184" spans="1:12" ht="35.25" customHeight="1" x14ac:dyDescent="0.25">
      <c r="A184" s="110" t="s">
        <v>72</v>
      </c>
      <c r="B184" s="20" t="s">
        <v>73</v>
      </c>
      <c r="C184" s="124"/>
      <c r="D184" s="124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179</v>
      </c>
      <c r="B185" s="15"/>
      <c r="C185" s="125">
        <v>419498</v>
      </c>
      <c r="D185" s="124">
        <v>12977</v>
      </c>
      <c r="E185" s="93"/>
      <c r="F185" s="99"/>
      <c r="G185" s="93"/>
      <c r="H185" s="118"/>
      <c r="I185" s="93">
        <f t="shared" si="22"/>
        <v>432475</v>
      </c>
      <c r="J185" s="93"/>
      <c r="K185" s="93">
        <f>SUM(I185+J185)</f>
        <v>432475</v>
      </c>
    </row>
    <row r="186" spans="1:12" ht="24" customHeight="1" x14ac:dyDescent="0.25">
      <c r="A186" s="80" t="s">
        <v>173</v>
      </c>
      <c r="B186" s="15"/>
      <c r="C186" s="124">
        <v>458384</v>
      </c>
      <c r="D186" s="124"/>
      <c r="E186" s="93"/>
      <c r="F186" s="99"/>
      <c r="G186" s="93"/>
      <c r="H186" s="118"/>
      <c r="I186" s="93">
        <f t="shared" si="22"/>
        <v>458384</v>
      </c>
      <c r="J186" s="93"/>
      <c r="K186" s="93">
        <f>SUM(I186+J186)</f>
        <v>458384</v>
      </c>
    </row>
    <row r="187" spans="1:12" ht="24" customHeight="1" x14ac:dyDescent="0.25">
      <c r="A187" s="80" t="s">
        <v>174</v>
      </c>
      <c r="B187" s="15"/>
      <c r="C187" s="124">
        <v>421501</v>
      </c>
      <c r="D187" s="124"/>
      <c r="E187" s="93"/>
      <c r="F187" s="99"/>
      <c r="G187" s="93"/>
      <c r="H187" s="118"/>
      <c r="I187" s="93">
        <f t="shared" si="22"/>
        <v>421501</v>
      </c>
      <c r="J187" s="93"/>
      <c r="K187" s="93">
        <f>SUM(I187+J187)</f>
        <v>421501</v>
      </c>
    </row>
    <row r="188" spans="1:12" ht="24" customHeight="1" x14ac:dyDescent="0.25">
      <c r="A188" s="80" t="s">
        <v>180</v>
      </c>
      <c r="B188" s="15"/>
      <c r="C188" s="124">
        <v>19733</v>
      </c>
      <c r="D188" s="124"/>
      <c r="E188" s="93"/>
      <c r="F188" s="99"/>
      <c r="G188" s="93"/>
      <c r="H188" s="118"/>
      <c r="I188" s="93">
        <f t="shared" si="22"/>
        <v>19733</v>
      </c>
      <c r="J188" s="93"/>
      <c r="K188" s="93">
        <f>SUM(I188+J188)</f>
        <v>19733</v>
      </c>
    </row>
    <row r="189" spans="1:12" ht="18" customHeight="1" x14ac:dyDescent="0.25">
      <c r="A189" s="53" t="s">
        <v>74</v>
      </c>
      <c r="B189" s="60" t="s">
        <v>75</v>
      </c>
      <c r="C189" s="124"/>
      <c r="D189" s="124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179</v>
      </c>
      <c r="B190" s="34"/>
      <c r="C190" s="125">
        <v>95502</v>
      </c>
      <c r="D190" s="124"/>
      <c r="E190" s="88"/>
      <c r="F190" s="99"/>
      <c r="G190" s="88"/>
      <c r="H190" s="118"/>
      <c r="I190" s="88">
        <f t="shared" si="22"/>
        <v>95502</v>
      </c>
      <c r="J190" s="88"/>
      <c r="K190" s="88">
        <f>SUM(I190+J190)</f>
        <v>95502</v>
      </c>
    </row>
    <row r="191" spans="1:12" ht="18" customHeight="1" x14ac:dyDescent="0.25">
      <c r="A191" s="80" t="s">
        <v>173</v>
      </c>
      <c r="B191" s="34"/>
      <c r="C191" s="124">
        <v>68326</v>
      </c>
      <c r="D191" s="124"/>
      <c r="E191" s="88"/>
      <c r="F191" s="99"/>
      <c r="G191" s="88"/>
      <c r="H191" s="118"/>
      <c r="I191" s="88">
        <f t="shared" si="22"/>
        <v>68326</v>
      </c>
      <c r="J191" s="88"/>
      <c r="K191" s="88">
        <f>SUM(I191+J191)</f>
        <v>68326</v>
      </c>
    </row>
    <row r="192" spans="1:12" ht="18" customHeight="1" x14ac:dyDescent="0.25">
      <c r="A192" s="80" t="s">
        <v>174</v>
      </c>
      <c r="B192" s="34"/>
      <c r="C192" s="124">
        <v>70002</v>
      </c>
      <c r="D192" s="124"/>
      <c r="E192" s="88"/>
      <c r="F192" s="99"/>
      <c r="G192" s="88"/>
      <c r="H192" s="118"/>
      <c r="I192" s="88">
        <f t="shared" si="22"/>
        <v>70002</v>
      </c>
      <c r="J192" s="88"/>
      <c r="K192" s="88">
        <f>SUM(I192+J192)</f>
        <v>70002</v>
      </c>
    </row>
    <row r="193" spans="1:11" ht="18" customHeight="1" x14ac:dyDescent="0.25">
      <c r="A193" s="80" t="s">
        <v>180</v>
      </c>
      <c r="B193" s="34"/>
      <c r="C193" s="124">
        <v>71767</v>
      </c>
      <c r="D193" s="124"/>
      <c r="E193" s="88"/>
      <c r="F193" s="99"/>
      <c r="G193" s="88"/>
      <c r="H193" s="118"/>
      <c r="I193" s="88">
        <f t="shared" si="22"/>
        <v>71767</v>
      </c>
      <c r="J193" s="88"/>
      <c r="K193" s="88">
        <f>SUM(I193+J193)</f>
        <v>71767</v>
      </c>
    </row>
    <row r="194" spans="1:11" ht="18" customHeight="1" x14ac:dyDescent="0.25">
      <c r="A194" s="53" t="s">
        <v>76</v>
      </c>
      <c r="B194" s="61">
        <v>35</v>
      </c>
      <c r="C194" s="124"/>
      <c r="D194" s="124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179</v>
      </c>
      <c r="B195" s="34"/>
      <c r="C195" s="125">
        <v>2932</v>
      </c>
      <c r="D195" s="125">
        <v>3753</v>
      </c>
      <c r="E195" s="88"/>
      <c r="F195" s="99"/>
      <c r="G195" s="88"/>
      <c r="H195" s="118"/>
      <c r="I195" s="88">
        <f t="shared" si="22"/>
        <v>6685</v>
      </c>
      <c r="J195" s="88"/>
      <c r="K195" s="88">
        <f>SUM(I195+J195)</f>
        <v>6685</v>
      </c>
    </row>
    <row r="196" spans="1:11" ht="18" customHeight="1" x14ac:dyDescent="0.25">
      <c r="A196" s="80" t="s">
        <v>173</v>
      </c>
      <c r="B196" s="34"/>
      <c r="C196" s="124">
        <v>2022</v>
      </c>
      <c r="D196" s="124">
        <v>3965</v>
      </c>
      <c r="E196" s="88"/>
      <c r="F196" s="99"/>
      <c r="G196" s="88"/>
      <c r="H196" s="118"/>
      <c r="I196" s="88">
        <f t="shared" si="22"/>
        <v>5987</v>
      </c>
      <c r="J196" s="88"/>
      <c r="K196" s="88">
        <f>SUM(I196+J196)</f>
        <v>5987</v>
      </c>
    </row>
    <row r="197" spans="1:11" ht="18" customHeight="1" x14ac:dyDescent="0.25">
      <c r="A197" s="80" t="s">
        <v>174</v>
      </c>
      <c r="B197" s="34"/>
      <c r="C197" s="124">
        <v>2022</v>
      </c>
      <c r="D197" s="124">
        <v>3968</v>
      </c>
      <c r="E197" s="88"/>
      <c r="F197" s="99"/>
      <c r="G197" s="88"/>
      <c r="H197" s="118"/>
      <c r="I197" s="88">
        <f t="shared" si="22"/>
        <v>5990</v>
      </c>
      <c r="J197" s="88"/>
      <c r="K197" s="88">
        <f>SUM(I197+J197)</f>
        <v>5990</v>
      </c>
    </row>
    <row r="198" spans="1:11" ht="18" customHeight="1" x14ac:dyDescent="0.25">
      <c r="A198" s="80" t="s">
        <v>180</v>
      </c>
      <c r="B198" s="34"/>
      <c r="C198" s="124">
        <v>2025</v>
      </c>
      <c r="D198" s="124">
        <v>4017</v>
      </c>
      <c r="E198" s="88"/>
      <c r="F198" s="99"/>
      <c r="G198" s="88"/>
      <c r="H198" s="118"/>
      <c r="I198" s="88">
        <f t="shared" si="22"/>
        <v>6042</v>
      </c>
      <c r="J198" s="88"/>
      <c r="K198" s="88">
        <f>SUM(I198+J198)</f>
        <v>6042</v>
      </c>
    </row>
    <row r="199" spans="1:11" ht="18" customHeight="1" x14ac:dyDescent="0.25">
      <c r="A199" s="62" t="s">
        <v>77</v>
      </c>
      <c r="B199" s="60">
        <v>36</v>
      </c>
      <c r="C199" s="124"/>
      <c r="D199" s="124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179</v>
      </c>
      <c r="B200" s="34"/>
      <c r="C200" s="125">
        <v>207894</v>
      </c>
      <c r="D200" s="125">
        <v>29372</v>
      </c>
      <c r="E200" s="88"/>
      <c r="F200" s="99"/>
      <c r="G200" s="88"/>
      <c r="H200" s="118"/>
      <c r="I200" s="88">
        <f t="shared" si="22"/>
        <v>237266</v>
      </c>
      <c r="J200" s="88"/>
      <c r="K200" s="88">
        <f>SUM(I200+J200)</f>
        <v>237266</v>
      </c>
    </row>
    <row r="201" spans="1:11" ht="18" customHeight="1" x14ac:dyDescent="0.25">
      <c r="A201" s="80" t="s">
        <v>173</v>
      </c>
      <c r="B201" s="34"/>
      <c r="C201" s="124">
        <v>164017</v>
      </c>
      <c r="D201" s="124">
        <v>10336</v>
      </c>
      <c r="E201" s="88"/>
      <c r="F201" s="99"/>
      <c r="G201" s="88"/>
      <c r="H201" s="118"/>
      <c r="I201" s="88">
        <f t="shared" si="22"/>
        <v>174353</v>
      </c>
      <c r="J201" s="88"/>
      <c r="K201" s="88">
        <f>SUM(I201+J201)</f>
        <v>174353</v>
      </c>
    </row>
    <row r="202" spans="1:11" ht="18" customHeight="1" x14ac:dyDescent="0.25">
      <c r="A202" s="80" t="s">
        <v>174</v>
      </c>
      <c r="B202" s="34"/>
      <c r="C202" s="124">
        <v>155515</v>
      </c>
      <c r="D202" s="124">
        <v>8493</v>
      </c>
      <c r="E202" s="88"/>
      <c r="F202" s="99"/>
      <c r="G202" s="88"/>
      <c r="H202" s="118"/>
      <c r="I202" s="88">
        <f t="shared" si="22"/>
        <v>164008</v>
      </c>
      <c r="J202" s="88"/>
      <c r="K202" s="88">
        <f>SUM(I202+J202)</f>
        <v>164008</v>
      </c>
    </row>
    <row r="203" spans="1:11" ht="18" customHeight="1" x14ac:dyDescent="0.25">
      <c r="A203" s="80" t="s">
        <v>180</v>
      </c>
      <c r="B203" s="15"/>
      <c r="C203" s="124">
        <v>140595</v>
      </c>
      <c r="D203" s="124">
        <v>8232</v>
      </c>
      <c r="E203" s="88"/>
      <c r="F203" s="99"/>
      <c r="G203" s="88"/>
      <c r="H203" s="118"/>
      <c r="I203" s="88">
        <f t="shared" si="22"/>
        <v>148827</v>
      </c>
      <c r="J203" s="88"/>
      <c r="K203" s="88">
        <f>SUM(I203+J203)</f>
        <v>148827</v>
      </c>
    </row>
    <row r="204" spans="1:11" s="13" customFormat="1" ht="18" customHeight="1" x14ac:dyDescent="0.3">
      <c r="A204" s="19" t="s">
        <v>78</v>
      </c>
      <c r="B204" s="18">
        <v>37</v>
      </c>
      <c r="C204" s="130"/>
      <c r="D204" s="130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179</v>
      </c>
      <c r="B205" s="12"/>
      <c r="C205" s="130">
        <f>SUM(C210+C215)</f>
        <v>25661</v>
      </c>
      <c r="D205" s="130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25661</v>
      </c>
      <c r="J205" s="86">
        <f t="shared" si="23"/>
        <v>0</v>
      </c>
      <c r="K205" s="86">
        <f t="shared" si="23"/>
        <v>25661</v>
      </c>
    </row>
    <row r="206" spans="1:11" s="13" customFormat="1" ht="18" customHeight="1" x14ac:dyDescent="0.3">
      <c r="A206" s="80" t="s">
        <v>173</v>
      </c>
      <c r="B206" s="12"/>
      <c r="C206" s="130">
        <f t="shared" ref="C206:K208" si="24">SUM(C211+C216)</f>
        <v>33285</v>
      </c>
      <c r="D206" s="130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33285</v>
      </c>
      <c r="J206" s="86">
        <f t="shared" si="24"/>
        <v>0</v>
      </c>
      <c r="K206" s="86">
        <f t="shared" si="24"/>
        <v>33285</v>
      </c>
    </row>
    <row r="207" spans="1:11" s="13" customFormat="1" ht="18" customHeight="1" x14ac:dyDescent="0.3">
      <c r="A207" s="80" t="s">
        <v>174</v>
      </c>
      <c r="B207" s="12"/>
      <c r="C207" s="130">
        <f t="shared" si="24"/>
        <v>33285</v>
      </c>
      <c r="D207" s="130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33285</v>
      </c>
      <c r="J207" s="86">
        <f t="shared" si="24"/>
        <v>0</v>
      </c>
      <c r="K207" s="86">
        <f t="shared" si="24"/>
        <v>33285</v>
      </c>
    </row>
    <row r="208" spans="1:11" s="13" customFormat="1" ht="18" customHeight="1" x14ac:dyDescent="0.3">
      <c r="A208" s="80" t="s">
        <v>180</v>
      </c>
      <c r="B208" s="12"/>
      <c r="C208" s="130">
        <f t="shared" si="24"/>
        <v>23285</v>
      </c>
      <c r="D208" s="130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23285</v>
      </c>
      <c r="J208" s="86">
        <f t="shared" si="24"/>
        <v>0</v>
      </c>
      <c r="K208" s="86">
        <f t="shared" si="24"/>
        <v>23285</v>
      </c>
    </row>
    <row r="209" spans="1:15" ht="18" customHeight="1" x14ac:dyDescent="0.25">
      <c r="A209" s="17" t="s">
        <v>79</v>
      </c>
      <c r="B209" s="20" t="s">
        <v>80</v>
      </c>
      <c r="C209" s="124"/>
      <c r="D209" s="124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179</v>
      </c>
      <c r="B210" s="15"/>
      <c r="C210" s="124"/>
      <c r="D210" s="124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173</v>
      </c>
      <c r="B211" s="15"/>
      <c r="C211" s="124"/>
      <c r="D211" s="124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174</v>
      </c>
      <c r="B212" s="15"/>
      <c r="C212" s="124"/>
      <c r="D212" s="124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180</v>
      </c>
      <c r="B213" s="15"/>
      <c r="C213" s="124"/>
      <c r="D213" s="124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4"/>
      <c r="D214" s="124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179</v>
      </c>
      <c r="B215" s="15"/>
      <c r="C215" s="125">
        <v>25661</v>
      </c>
      <c r="D215" s="124"/>
      <c r="E215" s="93"/>
      <c r="F215" s="99"/>
      <c r="G215" s="93"/>
      <c r="H215" s="118"/>
      <c r="I215" s="93">
        <f t="shared" si="25"/>
        <v>25661</v>
      </c>
      <c r="J215" s="93"/>
      <c r="K215" s="93">
        <f>SUM(I215+J215)</f>
        <v>25661</v>
      </c>
    </row>
    <row r="216" spans="1:15" ht="18" customHeight="1" x14ac:dyDescent="0.25">
      <c r="A216" s="80" t="s">
        <v>173</v>
      </c>
      <c r="B216" s="15"/>
      <c r="C216" s="124">
        <v>33285</v>
      </c>
      <c r="D216" s="124"/>
      <c r="E216" s="93"/>
      <c r="F216" s="99"/>
      <c r="G216" s="93"/>
      <c r="H216" s="118"/>
      <c r="I216" s="93">
        <f t="shared" si="25"/>
        <v>33285</v>
      </c>
      <c r="J216" s="93"/>
      <c r="K216" s="93">
        <f>SUM(I216+J216)</f>
        <v>33285</v>
      </c>
    </row>
    <row r="217" spans="1:15" ht="18" customHeight="1" x14ac:dyDescent="0.25">
      <c r="A217" s="80" t="s">
        <v>174</v>
      </c>
      <c r="B217" s="15"/>
      <c r="C217" s="124">
        <v>33285</v>
      </c>
      <c r="D217" s="124"/>
      <c r="E217" s="93"/>
      <c r="F217" s="99"/>
      <c r="G217" s="93"/>
      <c r="H217" s="118"/>
      <c r="I217" s="93">
        <f t="shared" si="25"/>
        <v>33285</v>
      </c>
      <c r="J217" s="93"/>
      <c r="K217" s="93">
        <f>SUM(I217+J217)</f>
        <v>33285</v>
      </c>
    </row>
    <row r="218" spans="1:15" ht="18" customHeight="1" x14ac:dyDescent="0.25">
      <c r="A218" s="80" t="s">
        <v>180</v>
      </c>
      <c r="B218" s="15"/>
      <c r="C218" s="124">
        <v>23285</v>
      </c>
      <c r="D218" s="124"/>
      <c r="E218" s="93"/>
      <c r="F218" s="99"/>
      <c r="G218" s="93"/>
      <c r="H218" s="118"/>
      <c r="I218" s="93">
        <f t="shared" si="25"/>
        <v>23285</v>
      </c>
      <c r="J218" s="93"/>
      <c r="K218" s="93">
        <f>SUM(I218+J218)</f>
        <v>23285</v>
      </c>
    </row>
    <row r="219" spans="1:15" ht="40.5" customHeight="1" x14ac:dyDescent="0.25">
      <c r="A219" s="22" t="s">
        <v>82</v>
      </c>
      <c r="B219" s="20">
        <v>40</v>
      </c>
      <c r="C219" s="124"/>
      <c r="D219" s="124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179</v>
      </c>
      <c r="B220" s="34"/>
      <c r="C220" s="124">
        <v>-4407</v>
      </c>
      <c r="D220" s="124"/>
      <c r="E220" s="88"/>
      <c r="F220" s="99"/>
      <c r="G220" s="88"/>
      <c r="H220" s="118"/>
      <c r="I220" s="88">
        <f t="shared" si="25"/>
        <v>-4407</v>
      </c>
      <c r="J220" s="88"/>
      <c r="K220" s="88">
        <f>SUM(I220+J220)</f>
        <v>-4407</v>
      </c>
    </row>
    <row r="221" spans="1:15" ht="24" customHeight="1" x14ac:dyDescent="0.25">
      <c r="A221" s="80" t="s">
        <v>173</v>
      </c>
      <c r="B221" s="15"/>
      <c r="C221" s="124"/>
      <c r="D221" s="124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174</v>
      </c>
      <c r="B222" s="15"/>
      <c r="C222" s="124"/>
      <c r="D222" s="124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180</v>
      </c>
      <c r="B223" s="15"/>
      <c r="C223" s="124"/>
      <c r="D223" s="124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4"/>
      <c r="D224" s="124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179</v>
      </c>
      <c r="B225" s="15"/>
      <c r="C225" s="124"/>
      <c r="D225" s="124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173</v>
      </c>
      <c r="B226" s="15"/>
      <c r="C226" s="124"/>
      <c r="D226" s="124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174</v>
      </c>
      <c r="B227" s="15"/>
      <c r="C227" s="124"/>
      <c r="D227" s="124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180</v>
      </c>
      <c r="B228" s="15"/>
      <c r="C228" s="124"/>
      <c r="D228" s="124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175</v>
      </c>
      <c r="B229" s="20" t="s">
        <v>85</v>
      </c>
      <c r="C229" s="125"/>
      <c r="D229" s="125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179</v>
      </c>
      <c r="B230" s="15"/>
      <c r="C230" s="124">
        <f>SUM(C20-C140)</f>
        <v>-19166</v>
      </c>
      <c r="D230" s="124">
        <f t="shared" ref="D230:K230" si="26">SUM(D20-D140)</f>
        <v>-22067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-41233</v>
      </c>
      <c r="J230" s="88">
        <f t="shared" si="26"/>
        <v>0</v>
      </c>
      <c r="K230" s="88">
        <f t="shared" si="26"/>
        <v>-41233</v>
      </c>
    </row>
    <row r="231" spans="1:11" ht="25.5" customHeight="1" x14ac:dyDescent="0.25">
      <c r="A231" s="80" t="s">
        <v>173</v>
      </c>
      <c r="B231" s="15"/>
      <c r="C231" s="124">
        <f>SUM(C21-C141)</f>
        <v>0</v>
      </c>
      <c r="D231" s="124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174</v>
      </c>
      <c r="B232" s="15"/>
      <c r="C232" s="124">
        <f>SUM(C22-C142)</f>
        <v>0</v>
      </c>
      <c r="D232" s="124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180</v>
      </c>
      <c r="B233" s="15"/>
      <c r="C233" s="124">
        <f>SUM(C23-C143)</f>
        <v>0</v>
      </c>
      <c r="D233" s="124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50.25" hidden="1" customHeight="1" x14ac:dyDescent="0.25">
      <c r="A234" s="24" t="s">
        <v>84</v>
      </c>
      <c r="B234" s="15" t="s">
        <v>85</v>
      </c>
      <c r="C234" s="125">
        <f>SUM(C235+C238+C241+C244+C247+C250+C253+C256+C259+C262+C265+C268+C271+C274+C277+C280+C283)</f>
        <v>0</v>
      </c>
      <c r="D234" s="125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0">
        <f>SUM(C236+C237)</f>
        <v>0</v>
      </c>
      <c r="D235" s="130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4"/>
      <c r="D236" s="124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4"/>
      <c r="D237" s="124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0">
        <f>SUM(C239+C240)</f>
        <v>0</v>
      </c>
      <c r="D238" s="130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4"/>
      <c r="D239" s="124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4"/>
      <c r="D240" s="124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0">
        <f>SUM(C242+C243)</f>
        <v>0</v>
      </c>
      <c r="D241" s="130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4"/>
      <c r="D242" s="124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4"/>
      <c r="D243" s="124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0">
        <f>SUM(C245+C246)</f>
        <v>0</v>
      </c>
      <c r="D244" s="130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4">
        <v>0</v>
      </c>
      <c r="D245" s="124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4">
        <v>0</v>
      </c>
      <c r="D246" s="124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0">
        <f>SUM(C248+C249)</f>
        <v>0</v>
      </c>
      <c r="D247" s="130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4">
        <v>0</v>
      </c>
      <c r="D248" s="124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4">
        <v>0</v>
      </c>
      <c r="D249" s="124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0">
        <f>SUM(C251+C252)</f>
        <v>0</v>
      </c>
      <c r="D250" s="130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4"/>
      <c r="D251" s="124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4"/>
      <c r="D252" s="124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0">
        <f>SUM(C254+C255)</f>
        <v>0</v>
      </c>
      <c r="D253" s="130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4"/>
      <c r="D254" s="124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4"/>
      <c r="D255" s="124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0">
        <f>SUM(C257+C258)</f>
        <v>0</v>
      </c>
      <c r="D256" s="130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4"/>
      <c r="D257" s="124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4"/>
      <c r="D258" s="124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0">
        <f>SUM(C260+C261)</f>
        <v>0</v>
      </c>
      <c r="D259" s="130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4"/>
      <c r="D260" s="124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4"/>
      <c r="D261" s="124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0">
        <f>SUM(C263+C264)</f>
        <v>0</v>
      </c>
      <c r="D262" s="130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4"/>
      <c r="D263" s="124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4"/>
      <c r="D264" s="124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0">
        <f>SUM(C266+C267)</f>
        <v>0</v>
      </c>
      <c r="D265" s="130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4"/>
      <c r="D266" s="124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4"/>
      <c r="D267" s="124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0">
        <f>SUM(C269+C270)</f>
        <v>0</v>
      </c>
      <c r="D268" s="130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4"/>
      <c r="D269" s="124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4"/>
      <c r="D270" s="124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0">
        <f>SUM(C272+C273)</f>
        <v>0</v>
      </c>
      <c r="D271" s="130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4"/>
      <c r="D272" s="124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4"/>
      <c r="D273" s="124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0">
        <f>SUM(C275+C276)</f>
        <v>0</v>
      </c>
      <c r="D274" s="130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4"/>
      <c r="D275" s="124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4"/>
      <c r="D276" s="124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5">
        <f>SUM(C278+C279)</f>
        <v>0</v>
      </c>
      <c r="D277" s="125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4"/>
      <c r="D278" s="124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4"/>
      <c r="D279" s="124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0">
        <f>SUM(C281+C282)</f>
        <v>0</v>
      </c>
      <c r="D280" s="130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4"/>
      <c r="D281" s="124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4"/>
      <c r="D282" s="124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0">
        <f>SUM(C284+C285)</f>
        <v>0</v>
      </c>
      <c r="D283" s="130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4"/>
      <c r="D284" s="124"/>
      <c r="E284" s="35"/>
      <c r="F284" s="99"/>
      <c r="G284" s="88"/>
      <c r="H284" s="118"/>
      <c r="I284" s="16"/>
      <c r="J284" s="35"/>
      <c r="K284" s="29"/>
    </row>
    <row r="285" spans="1:11" ht="18" hidden="1" customHeight="1" x14ac:dyDescent="0.3">
      <c r="A285" s="25" t="s">
        <v>90</v>
      </c>
      <c r="B285" s="15" t="s">
        <v>155</v>
      </c>
      <c r="C285" s="124"/>
      <c r="D285" s="124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1"/>
      <c r="D286" s="131"/>
      <c r="E286" s="66"/>
      <c r="F286" s="106"/>
      <c r="G286" s="90"/>
      <c r="H286" s="120"/>
      <c r="I286" s="67"/>
      <c r="J286" s="66"/>
      <c r="K286" s="68"/>
    </row>
    <row r="287" spans="1:11" ht="24" customHeight="1" x14ac:dyDescent="0.3">
      <c r="A287" s="64"/>
      <c r="B287" s="65"/>
      <c r="C287" s="131"/>
      <c r="D287" s="131"/>
      <c r="E287" s="66"/>
      <c r="F287" s="106"/>
      <c r="G287" s="90"/>
      <c r="H287" s="120"/>
      <c r="I287" s="67"/>
      <c r="J287" s="66"/>
      <c r="K287" s="68"/>
    </row>
    <row r="288" spans="1:11" ht="24" customHeight="1" x14ac:dyDescent="0.3">
      <c r="A288" s="64"/>
      <c r="B288" s="65"/>
      <c r="C288" s="131"/>
      <c r="D288" s="131"/>
      <c r="E288" s="66"/>
      <c r="F288" s="106"/>
      <c r="G288" s="90"/>
      <c r="H288" s="120"/>
      <c r="I288" s="67"/>
      <c r="J288" s="66"/>
      <c r="K288" s="68"/>
    </row>
    <row r="289" spans="1:11" ht="24" customHeight="1" x14ac:dyDescent="0.3">
      <c r="A289" s="64"/>
      <c r="B289" s="65"/>
      <c r="C289" s="131"/>
      <c r="D289" s="131"/>
      <c r="E289" s="66"/>
      <c r="F289" s="106"/>
      <c r="G289" s="90"/>
      <c r="H289" s="120"/>
      <c r="I289" s="67"/>
      <c r="J289" s="66"/>
      <c r="K289" s="68"/>
    </row>
    <row r="290" spans="1:11" ht="16.5" customHeight="1" x14ac:dyDescent="0.25">
      <c r="A290" s="31"/>
      <c r="B290" s="4"/>
      <c r="C290" s="132"/>
      <c r="D290" s="132"/>
      <c r="E290" s="63"/>
      <c r="F290" s="107"/>
      <c r="G290" s="91"/>
      <c r="H290" s="121"/>
      <c r="I290" s="26"/>
      <c r="J290" s="63"/>
    </row>
    <row r="291" spans="1:11" s="69" customFormat="1" ht="21" hidden="1" customHeight="1" x14ac:dyDescent="0.3">
      <c r="A291" s="77" t="s">
        <v>171</v>
      </c>
      <c r="B291" s="144" t="s">
        <v>172</v>
      </c>
      <c r="C291" s="144"/>
      <c r="D291" s="144"/>
      <c r="E291" s="144"/>
      <c r="F291" s="144"/>
      <c r="G291" s="144"/>
      <c r="H291" s="144"/>
      <c r="I291" s="79"/>
      <c r="J291" s="143" t="s">
        <v>167</v>
      </c>
      <c r="K291" s="143"/>
    </row>
    <row r="292" spans="1:11" s="69" customFormat="1" ht="22.15" hidden="1" customHeight="1" x14ac:dyDescent="0.3">
      <c r="A292" s="77" t="s">
        <v>170</v>
      </c>
      <c r="B292" s="144" t="s">
        <v>177</v>
      </c>
      <c r="C292" s="144"/>
      <c r="D292" s="144"/>
      <c r="E292" s="144"/>
      <c r="F292" s="144"/>
      <c r="G292" s="144"/>
      <c r="H292" s="144"/>
      <c r="I292" s="79"/>
      <c r="J292" s="143" t="s">
        <v>168</v>
      </c>
      <c r="K292" s="143"/>
    </row>
    <row r="293" spans="1:11" ht="68.25" hidden="1" customHeight="1" x14ac:dyDescent="0.3">
      <c r="A293" s="78"/>
      <c r="B293" s="75"/>
      <c r="C293" s="133"/>
      <c r="D293" s="133"/>
      <c r="E293" s="76"/>
      <c r="F293" s="108"/>
      <c r="G293" s="92"/>
      <c r="H293" s="122"/>
      <c r="I293" s="75"/>
      <c r="J293" s="147"/>
      <c r="K293" s="148"/>
    </row>
    <row r="294" spans="1:11" ht="20.25" customHeight="1" x14ac:dyDescent="0.3">
      <c r="A294" s="146" t="s">
        <v>156</v>
      </c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</row>
    <row r="295" spans="1:11" ht="18" customHeight="1" x14ac:dyDescent="0.3">
      <c r="A295" s="145" t="s">
        <v>182</v>
      </c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</row>
    <row r="296" spans="1:11" x14ac:dyDescent="0.25">
      <c r="A296" s="149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</row>
  </sheetData>
  <mergeCells count="24">
    <mergeCell ref="A296:K296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92:K292"/>
    <mergeCell ref="B291:H291"/>
    <mergeCell ref="A295:K295"/>
    <mergeCell ref="A294:K294"/>
    <mergeCell ref="J293:K293"/>
    <mergeCell ref="B292:H292"/>
    <mergeCell ref="J291:K291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2026-06-12T12:19:13Z</cp:lastPrinted>
  <dcterms:created xsi:type="dcterms:W3CDTF">2019-11-19T15:52:31Z</dcterms:created>
  <dcterms:modified xsi:type="dcterms:W3CDTF">2026-06-15T06:38:01Z</dcterms:modified>
</cp:coreProperties>
</file>