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465" windowWidth="18870" windowHeight="6810" tabRatio="930"/>
  </bookViews>
  <sheets>
    <sheet name="REST DE LUCRARI" sheetId="13" r:id="rId1"/>
    <sheet name="deviz canalizare cu c 5.3 7,58%" sheetId="11" state="hidden" r:id="rId2"/>
    <sheet name="Sheet1" sheetId="10" r:id="rId3"/>
  </sheets>
  <calcPr calcId="145621"/>
</workbook>
</file>

<file path=xl/calcChain.xml><?xml version="1.0" encoding="utf-8"?>
<calcChain xmlns="http://schemas.openxmlformats.org/spreadsheetml/2006/main">
  <c r="C72" i="13" l="1"/>
  <c r="D71" i="13"/>
  <c r="E71" i="13" s="1"/>
  <c r="D70" i="13"/>
  <c r="D72" i="13" s="1"/>
  <c r="D67" i="13"/>
  <c r="E67" i="13" s="1"/>
  <c r="D66" i="13"/>
  <c r="E66" i="13" s="1"/>
  <c r="E65" i="13"/>
  <c r="D64" i="13"/>
  <c r="E64" i="13" s="1"/>
  <c r="E63" i="13"/>
  <c r="E62" i="13"/>
  <c r="E61" i="13"/>
  <c r="D60" i="13"/>
  <c r="E60" i="13" s="1"/>
  <c r="D59" i="13"/>
  <c r="C59" i="13"/>
  <c r="D58" i="13"/>
  <c r="E58" i="13" s="1"/>
  <c r="D57" i="13"/>
  <c r="E57" i="13" s="1"/>
  <c r="D56" i="13"/>
  <c r="D68" i="13" s="1"/>
  <c r="C56" i="13"/>
  <c r="D53" i="13"/>
  <c r="E53" i="13" s="1"/>
  <c r="D52" i="13"/>
  <c r="E52" i="13" s="1"/>
  <c r="D51" i="13"/>
  <c r="E51" i="13" s="1"/>
  <c r="D50" i="13"/>
  <c r="E50" i="13" s="1"/>
  <c r="D49" i="13"/>
  <c r="E49" i="13" s="1"/>
  <c r="D48" i="13"/>
  <c r="E48" i="13" s="1"/>
  <c r="D47" i="13"/>
  <c r="E47" i="13" s="1"/>
  <c r="D46" i="13"/>
  <c r="E46" i="13" s="1"/>
  <c r="D45" i="13"/>
  <c r="E45" i="13" s="1"/>
  <c r="D44" i="13"/>
  <c r="E44" i="13" s="1"/>
  <c r="C43" i="13"/>
  <c r="D40" i="13"/>
  <c r="E40" i="13" s="1"/>
  <c r="D39" i="13"/>
  <c r="E39" i="13" s="1"/>
  <c r="D38" i="13"/>
  <c r="E38" i="13" s="1"/>
  <c r="E37" i="13" s="1"/>
  <c r="E36" i="13" s="1"/>
  <c r="C37" i="13"/>
  <c r="D37" i="13" s="1"/>
  <c r="C36" i="13"/>
  <c r="D35" i="13"/>
  <c r="E35" i="13" s="1"/>
  <c r="D34" i="13"/>
  <c r="E34" i="13" s="1"/>
  <c r="C33" i="13"/>
  <c r="D33" i="13" s="1"/>
  <c r="D32" i="13"/>
  <c r="E32" i="13" s="1"/>
  <c r="D31" i="13"/>
  <c r="E31" i="13" s="1"/>
  <c r="D30" i="13"/>
  <c r="E30" i="13" s="1"/>
  <c r="D29" i="13"/>
  <c r="E29" i="13" s="1"/>
  <c r="D28" i="13"/>
  <c r="E28" i="13" s="1"/>
  <c r="D27" i="13"/>
  <c r="E27" i="13" s="1"/>
  <c r="D26" i="13"/>
  <c r="E26" i="13" s="1"/>
  <c r="E25" i="13" s="1"/>
  <c r="C25" i="13"/>
  <c r="D24" i="13"/>
  <c r="E24" i="13" s="1"/>
  <c r="D23" i="13"/>
  <c r="E23" i="13" s="1"/>
  <c r="E22" i="13"/>
  <c r="D21" i="13"/>
  <c r="E21" i="13" s="1"/>
  <c r="D20" i="13"/>
  <c r="E20" i="13" s="1"/>
  <c r="D19" i="13"/>
  <c r="E19" i="13" s="1"/>
  <c r="C18" i="13"/>
  <c r="C16" i="13"/>
  <c r="C74" i="13" s="1"/>
  <c r="D15" i="13"/>
  <c r="D16" i="13" s="1"/>
  <c r="C13" i="13"/>
  <c r="D12" i="13"/>
  <c r="E12" i="13" s="1"/>
  <c r="D11" i="13"/>
  <c r="D10" i="13"/>
  <c r="D13" i="13" s="1"/>
  <c r="D25" i="13" l="1"/>
  <c r="E15" i="13"/>
  <c r="E16" i="13" s="1"/>
  <c r="E56" i="13"/>
  <c r="E59" i="13"/>
  <c r="E10" i="13"/>
  <c r="E13" i="13" s="1"/>
  <c r="E11" i="13"/>
  <c r="D18" i="13"/>
  <c r="E18" i="13" s="1"/>
  <c r="E41" i="13" s="1"/>
  <c r="E33" i="13"/>
  <c r="D36" i="13"/>
  <c r="C41" i="13"/>
  <c r="D43" i="13"/>
  <c r="D74" i="13" s="1"/>
  <c r="C54" i="13"/>
  <c r="C68" i="13"/>
  <c r="E68" i="13" s="1"/>
  <c r="E70" i="13"/>
  <c r="E72" i="13" s="1"/>
  <c r="C73" i="13" l="1"/>
  <c r="D54" i="13"/>
  <c r="E54" i="13" s="1"/>
  <c r="E73" i="13" s="1"/>
  <c r="E43" i="13"/>
  <c r="E74" i="13" s="1"/>
  <c r="D41" i="13"/>
  <c r="D64" i="11"/>
  <c r="D73" i="13" l="1"/>
  <c r="C72" i="11"/>
  <c r="D71" i="11"/>
  <c r="E71" i="11" s="1"/>
  <c r="D70" i="11"/>
  <c r="D72" i="11" s="1"/>
  <c r="D67" i="11"/>
  <c r="E67" i="11" s="1"/>
  <c r="D66" i="11"/>
  <c r="E66" i="11" s="1"/>
  <c r="E65" i="11"/>
  <c r="E64" i="11"/>
  <c r="E63" i="11"/>
  <c r="E62" i="11"/>
  <c r="E61" i="11"/>
  <c r="D60" i="11"/>
  <c r="E60" i="11" s="1"/>
  <c r="D59" i="11"/>
  <c r="C59" i="11"/>
  <c r="E58" i="11"/>
  <c r="D58" i="11"/>
  <c r="E57" i="11"/>
  <c r="D57" i="11"/>
  <c r="C56" i="11"/>
  <c r="D56" i="11" s="1"/>
  <c r="D68" i="11" s="1"/>
  <c r="D53" i="11"/>
  <c r="E53" i="11" s="1"/>
  <c r="D52" i="11"/>
  <c r="E52" i="11" s="1"/>
  <c r="D51" i="11"/>
  <c r="E51" i="11" s="1"/>
  <c r="D50" i="11"/>
  <c r="E50" i="11" s="1"/>
  <c r="D49" i="11"/>
  <c r="E49" i="11" s="1"/>
  <c r="D48" i="11"/>
  <c r="E48" i="11" s="1"/>
  <c r="D47" i="11"/>
  <c r="E47" i="11" s="1"/>
  <c r="D46" i="11"/>
  <c r="E46" i="11" s="1"/>
  <c r="D45" i="11"/>
  <c r="E45" i="11" s="1"/>
  <c r="D44" i="11"/>
  <c r="E44" i="11" s="1"/>
  <c r="C43" i="11"/>
  <c r="C54" i="11" s="1"/>
  <c r="D40" i="11"/>
  <c r="E40" i="11" s="1"/>
  <c r="D39" i="11"/>
  <c r="E39" i="11" s="1"/>
  <c r="D38" i="11"/>
  <c r="E38" i="11" s="1"/>
  <c r="E37" i="11" s="1"/>
  <c r="C37" i="11"/>
  <c r="D37" i="11" s="1"/>
  <c r="D35" i="11"/>
  <c r="E35" i="11" s="1"/>
  <c r="D34" i="11"/>
  <c r="E34" i="11" s="1"/>
  <c r="D33" i="11"/>
  <c r="C33" i="11"/>
  <c r="E32" i="11"/>
  <c r="D32" i="11"/>
  <c r="D31" i="11"/>
  <c r="E31" i="11" s="1"/>
  <c r="D30" i="11"/>
  <c r="E30" i="11" s="1"/>
  <c r="D29" i="11"/>
  <c r="E29" i="11" s="1"/>
  <c r="D28" i="11"/>
  <c r="E28" i="11" s="1"/>
  <c r="D27" i="11"/>
  <c r="E27" i="11" s="1"/>
  <c r="D26" i="11"/>
  <c r="E26" i="11" s="1"/>
  <c r="D25" i="11"/>
  <c r="C25" i="11"/>
  <c r="D24" i="11"/>
  <c r="E24" i="11" s="1"/>
  <c r="D23" i="11"/>
  <c r="E23" i="11" s="1"/>
  <c r="E22" i="11"/>
  <c r="D21" i="11"/>
  <c r="E21" i="11" s="1"/>
  <c r="D20" i="11"/>
  <c r="E20" i="11" s="1"/>
  <c r="D19" i="11"/>
  <c r="E19" i="11" s="1"/>
  <c r="C18" i="11"/>
  <c r="C16" i="11"/>
  <c r="D15" i="11"/>
  <c r="D16" i="11" s="1"/>
  <c r="C13" i="11"/>
  <c r="D12" i="11"/>
  <c r="E12" i="11" s="1"/>
  <c r="D11" i="11"/>
  <c r="D10" i="11"/>
  <c r="D13" i="11" s="1"/>
  <c r="E25" i="11" l="1"/>
  <c r="E15" i="11"/>
  <c r="E16" i="11" s="1"/>
  <c r="E33" i="11"/>
  <c r="C36" i="11"/>
  <c r="C41" i="11"/>
  <c r="E36" i="11"/>
  <c r="E59" i="11"/>
  <c r="D54" i="11"/>
  <c r="E54" i="11" s="1"/>
  <c r="E56" i="11"/>
  <c r="C68" i="11"/>
  <c r="E68" i="11" s="1"/>
  <c r="C74" i="11"/>
  <c r="E10" i="11"/>
  <c r="E13" i="11" s="1"/>
  <c r="E11" i="11"/>
  <c r="D18" i="11"/>
  <c r="D41" i="11" s="1"/>
  <c r="D73" i="11" s="1"/>
  <c r="D36" i="11"/>
  <c r="D43" i="11"/>
  <c r="D74" i="11" s="1"/>
  <c r="E70" i="11"/>
  <c r="E72" i="11" s="1"/>
  <c r="E43" i="11" l="1"/>
  <c r="C73" i="11"/>
  <c r="E74" i="11"/>
  <c r="E18" i="11"/>
  <c r="E41" i="11" s="1"/>
  <c r="E73" i="11" s="1"/>
</calcChain>
</file>

<file path=xl/sharedStrings.xml><?xml version="1.0" encoding="utf-8"?>
<sst xmlns="http://schemas.openxmlformats.org/spreadsheetml/2006/main" count="230" uniqueCount="115">
  <si>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</si>
  <si>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</si>
  <si>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</si>
  <si>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</si>
  <si>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</si>
  <si>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</si>
  <si>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</si>
  <si>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</si>
  <si>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</si>
  <si>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</si>
  <si>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</si>
  <si>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</si>
  <si>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</si>
  <si>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</si>
  <si>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</si>
  <si>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</si>
  <si>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</si>
  <si>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</si>
  <si>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Total capitol 1</t>
  </si>
  <si>
    <t>CAPITOLUL 2 Cheltuieli pentru asigurarea utilităţilor necesare obiectivului de investiţii</t>
  </si>
  <si>
    <t>2.1</t>
  </si>
  <si>
    <t>Cheltuieli pentru asigurarea utilitatilor necesare obiectivului de investitii</t>
  </si>
  <si>
    <t>Total capitol 2</t>
  </si>
  <si>
    <t>CAPITOLUL 3 Cheltuieli pentru proiectare şi asistenţă tehnică</t>
  </si>
  <si>
    <t>3.1</t>
  </si>
  <si>
    <t>Studii</t>
  </si>
  <si>
    <t>3.1.1. Studii de teren</t>
  </si>
  <si>
    <t>3.1.2. Raport privind impactul asupra mediului</t>
  </si>
  <si>
    <t>3.1.3. Alte studii specifice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</si>
  <si>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</si>
  <si>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</si>
  <si>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</si>
  <si>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</si>
  <si>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</si>
  <si>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</si>
  <si>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</si>
  <si>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</si>
  <si>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</si>
  <si>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</si>
  <si>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
intervenţii şi deviz general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</si>
  <si>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</si>
  <si>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</si>
  <si>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</si>
  <si>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</si>
  <si>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</si>
  <si>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</si>
  <si>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</si>
  <si>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</si>
  <si>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</si>
  <si>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</si>
  <si>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</si>
  <si>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</si>
  <si>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</si>
  <si>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</si>
  <si>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</si>
  <si>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</si>
  <si>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</si>
  <si>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4.1.</t>
  </si>
  <si>
    <t>CONSTRUCTII SI INSTALATII</t>
  </si>
  <si>
    <t>4.1.1</t>
  </si>
  <si>
    <t>4.2</t>
  </si>
  <si>
    <t>Montaj utilaje, echipamente tehnologice şi funcţionale</t>
  </si>
  <si>
    <t>4.3</t>
  </si>
  <si>
    <t>Utilaje, echipamente tehnologice şi funcţionale care necesită montaj</t>
  </si>
  <si>
    <t>4.4</t>
  </si>
  <si>
    <t>Utilaje, echipamente tehnologice şi funcţionale care nu necesită
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</si>
  <si>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</si>
  <si>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</si>
  <si>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</si>
  <si>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</si>
  <si>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</si>
  <si>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</si>
  <si>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</si>
  <si>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</si>
  <si>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
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</si>
  <si>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</si>
  <si>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</si>
  <si>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</si>
  <si>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</si>
  <si>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
construcţii</t>
  </si>
  <si>
    <t>5.2.3. Cota aferentă ISC pentru controlul statului în amenajarea
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</si>
  <si>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</si>
  <si>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</si>
  <si>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</si>
  <si>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</si>
  <si>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</si>
  <si>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</si>
  <si>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</si>
  <si>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</si>
  <si>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</si>
  <si>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</si>
  <si>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</si>
  <si>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</si>
  <si>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</si>
  <si>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</si>
  <si>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</si>
  <si>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>Proiectant,</t>
  </si>
  <si>
    <t>Beneficiar,</t>
  </si>
  <si>
    <t>ACTUALIZAREA DEVIZULUI GENERAL CONFORM DTS1 SI OUG 114/2018</t>
  </si>
  <si>
    <t>DATA:</t>
  </si>
  <si>
    <t>S.C INTERACTIVE DESIGN SRL</t>
  </si>
  <si>
    <t>ORAS BOLDESTI-SCAENI</t>
  </si>
  <si>
    <t>4.1.2</t>
  </si>
  <si>
    <t>4.1.3</t>
  </si>
  <si>
    <t>4.1.4</t>
  </si>
  <si>
    <t>4.1.5</t>
  </si>
  <si>
    <t>RACORDURI UTILITATI</t>
  </si>
  <si>
    <t>CANALIZARE BOLDESTI</t>
  </si>
  <si>
    <t>CANALIZARE SCAENI</t>
  </si>
  <si>
    <t>CANALIZARE BALACA</t>
  </si>
  <si>
    <t>LUCRARI GENERALE</t>
  </si>
  <si>
    <t>5.2.6 Alte cheltuieli de aceeasi natura</t>
  </si>
  <si>
    <t>PRIVIND CHELTUIELILE NECESARE REALIZARII INVESTITIEI "Extindere si modernizare retele de canalizare oras Boldesti-Scaeni, judetul Prahova"</t>
  </si>
  <si>
    <t>DEVIZ GENERAL PENTRU REST DE LUCRARI PENTRU INVESTITIA</t>
  </si>
  <si>
    <t xml:space="preserve"> "Extindere si modernizare retele de canalizare oras Boldesti-Scaeni, judetul Prahova"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</si>
</sst>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9C5700"/>
      <name val="Calibri"/>
      <family val="2"/>
      <charset val="238"/>
    </font>
    <font>
      <b/>
      <sz val="14"/>
      <color rgb="FF333333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Protection="0"/>
    <xf numFmtId="0" fontId="2" fillId="3" borderId="0" applyNumberFormat="0" applyBorder="0" applyProtection="0"/>
  </cellStyleXfs>
  <cellXfs count="119">
    <xf numFmtId="0" fontId="0" fillId="0" borderId="0" xfId="0"/>
    <xf numFmtId="2" fontId="4" fillId="0" borderId="2" xfId="2" applyNumberFormat="1" applyFont="1" applyFill="1" applyBorder="1" applyAlignment="1">
      <alignment vertical="center"/>
    </xf>
    <xf numFmtId="2" fontId="4" fillId="0" borderId="8" xfId="0" applyNumberFormat="1" applyFont="1" applyBorder="1" applyAlignment="1">
      <alignment vertical="center" wrapText="1"/>
    </xf>
    <xf numFmtId="2" fontId="4" fillId="0" borderId="8" xfId="0" applyNumberFormat="1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2" fontId="4" fillId="0" borderId="11" xfId="0" applyNumberFormat="1" applyFont="1" applyBorder="1" applyAlignment="1">
      <alignment vertical="center"/>
    </xf>
    <xf numFmtId="2" fontId="4" fillId="0" borderId="12" xfId="0" applyNumberFormat="1" applyFont="1" applyBorder="1" applyAlignment="1">
      <alignment vertical="center"/>
    </xf>
    <xf numFmtId="2" fontId="4" fillId="0" borderId="2" xfId="0" applyNumberFormat="1" applyFont="1" applyBorder="1" applyAlignment="1">
      <alignment vertical="center" wrapText="1"/>
    </xf>
    <xf numFmtId="2" fontId="4" fillId="0" borderId="11" xfId="0" applyNumberFormat="1" applyFont="1" applyBorder="1" applyAlignment="1">
      <alignment vertical="center" wrapText="1"/>
    </xf>
    <xf numFmtId="2" fontId="4" fillId="0" borderId="12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2" fontId="4" fillId="0" borderId="13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4" fontId="0" fillId="0" borderId="0" xfId="0" applyNumberFormat="1" applyAlignment="1">
      <alignment horizontal="center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4" fontId="4" fillId="0" borderId="2" xfId="2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8" xfId="2" applyNumberFormat="1" applyFont="1" applyFill="1" applyBorder="1" applyAlignment="1">
      <alignment horizontal="center" vertical="center"/>
    </xf>
    <xf numFmtId="4" fontId="4" fillId="0" borderId="11" xfId="2" applyNumberFormat="1" applyFont="1" applyFill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0" fillId="0" borderId="0" xfId="0" applyBorder="1"/>
    <xf numFmtId="3" fontId="0" fillId="0" borderId="0" xfId="2" applyNumberFormat="1" applyFont="1" applyFill="1" applyBorder="1" applyAlignment="1"/>
    <xf numFmtId="4" fontId="4" fillId="0" borderId="23" xfId="0" applyNumberFormat="1" applyFont="1" applyBorder="1" applyAlignment="1">
      <alignment horizontal="center" vertical="center" wrapText="1"/>
    </xf>
    <xf numFmtId="4" fontId="4" fillId="0" borderId="24" xfId="0" applyNumberFormat="1" applyFont="1" applyBorder="1" applyAlignment="1">
      <alignment horizontal="center" vertical="center" wrapText="1"/>
    </xf>
    <xf numFmtId="2" fontId="0" fillId="0" borderId="25" xfId="0" applyNumberFormat="1" applyFont="1" applyBorder="1" applyAlignment="1">
      <alignment vertical="center"/>
    </xf>
    <xf numFmtId="4" fontId="0" fillId="0" borderId="26" xfId="0" applyNumberFormat="1" applyFont="1" applyBorder="1" applyAlignment="1">
      <alignment horizontal="center" vertical="center"/>
    </xf>
    <xf numFmtId="2" fontId="0" fillId="0" borderId="29" xfId="2" applyNumberFormat="1" applyFont="1" applyFill="1" applyBorder="1" applyAlignment="1">
      <alignment vertical="center"/>
    </xf>
    <xf numFmtId="4" fontId="4" fillId="0" borderId="30" xfId="2" applyNumberFormat="1" applyFont="1" applyFill="1" applyBorder="1" applyAlignment="1">
      <alignment horizontal="center" vertical="center"/>
    </xf>
    <xf numFmtId="2" fontId="0" fillId="0" borderId="29" xfId="0" applyNumberFormat="1" applyFont="1" applyBorder="1" applyAlignment="1">
      <alignment vertical="center"/>
    </xf>
    <xf numFmtId="4" fontId="4" fillId="0" borderId="30" xfId="0" applyNumberFormat="1" applyFont="1" applyBorder="1" applyAlignment="1">
      <alignment horizontal="center" vertical="center"/>
    </xf>
    <xf numFmtId="2" fontId="0" fillId="0" borderId="31" xfId="0" applyNumberFormat="1" applyFont="1" applyBorder="1" applyAlignment="1">
      <alignment vertical="center"/>
    </xf>
    <xf numFmtId="4" fontId="4" fillId="0" borderId="32" xfId="2" applyNumberFormat="1" applyFont="1" applyFill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vertical="center"/>
    </xf>
    <xf numFmtId="2" fontId="4" fillId="0" borderId="0" xfId="0" applyNumberFormat="1" applyFont="1" applyBorder="1" applyAlignment="1">
      <alignment vertical="center" wrapText="1"/>
    </xf>
    <xf numFmtId="2" fontId="0" fillId="0" borderId="34" xfId="0" applyNumberFormat="1" applyFont="1" applyBorder="1" applyAlignment="1">
      <alignment vertical="center"/>
    </xf>
    <xf numFmtId="4" fontId="4" fillId="0" borderId="35" xfId="2" applyNumberFormat="1" applyFont="1" applyFill="1" applyBorder="1" applyAlignment="1">
      <alignment horizontal="center" vertical="center"/>
    </xf>
    <xf numFmtId="2" fontId="0" fillId="0" borderId="36" xfId="0" applyNumberFormat="1" applyFont="1" applyBorder="1" applyAlignment="1">
      <alignment vertical="center"/>
    </xf>
    <xf numFmtId="4" fontId="4" fillId="0" borderId="37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vertical="center"/>
    </xf>
    <xf numFmtId="4" fontId="0" fillId="0" borderId="0" xfId="0" applyNumberFormat="1" applyBorder="1"/>
    <xf numFmtId="4" fontId="4" fillId="4" borderId="43" xfId="0" applyNumberFormat="1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4" fontId="4" fillId="5" borderId="24" xfId="0" applyNumberFormat="1" applyFont="1" applyFill="1" applyBorder="1" applyAlignment="1">
      <alignment horizontal="center" vertical="center"/>
    </xf>
    <xf numFmtId="4" fontId="4" fillId="5" borderId="10" xfId="0" applyNumberFormat="1" applyFont="1" applyFill="1" applyBorder="1" applyAlignment="1">
      <alignment horizontal="center" vertical="center"/>
    </xf>
    <xf numFmtId="4" fontId="4" fillId="5" borderId="33" xfId="0" applyNumberFormat="1" applyFont="1" applyFill="1" applyBorder="1" applyAlignment="1">
      <alignment horizontal="center" vertical="center"/>
    </xf>
    <xf numFmtId="3" fontId="0" fillId="0" borderId="0" xfId="0" applyNumberFormat="1" applyBorder="1"/>
    <xf numFmtId="0" fontId="5" fillId="0" borderId="0" xfId="0" applyFont="1" applyBorder="1"/>
    <xf numFmtId="49" fontId="0" fillId="0" borderId="0" xfId="0" applyNumberFormat="1" applyBorder="1" applyAlignment="1">
      <alignment wrapText="1"/>
    </xf>
    <xf numFmtId="2" fontId="0" fillId="0" borderId="2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6" fillId="0" borderId="48" xfId="2" applyNumberFormat="1" applyFont="1" applyFill="1" applyBorder="1" applyAlignment="1">
      <alignment vertical="center"/>
    </xf>
    <xf numFmtId="2" fontId="6" fillId="0" borderId="29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vertical="center"/>
    </xf>
    <xf numFmtId="2" fontId="6" fillId="0" borderId="2" xfId="2" applyNumberFormat="1" applyFont="1" applyFill="1" applyBorder="1" applyAlignment="1">
      <alignment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49" xfId="1" applyNumberFormat="1" applyFont="1" applyFill="1" applyBorder="1" applyAlignment="1">
      <alignment horizontal="center" vertical="center"/>
    </xf>
    <xf numFmtId="4" fontId="6" fillId="0" borderId="47" xfId="0" applyNumberFormat="1" applyFont="1" applyBorder="1" applyAlignment="1">
      <alignment horizontal="center" vertical="center"/>
    </xf>
    <xf numFmtId="4" fontId="6" fillId="0" borderId="5" xfId="2" applyNumberFormat="1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30" xfId="0" applyNumberFormat="1" applyFont="1" applyBorder="1" applyAlignment="1">
      <alignment horizontal="center" vertical="center"/>
    </xf>
    <xf numFmtId="4" fontId="6" fillId="0" borderId="2" xfId="2" applyNumberFormat="1" applyFont="1" applyFill="1" applyBorder="1" applyAlignment="1">
      <alignment horizontal="center" vertical="center"/>
    </xf>
    <xf numFmtId="4" fontId="6" fillId="0" borderId="30" xfId="2" applyNumberFormat="1" applyFont="1" applyFill="1" applyBorder="1" applyAlignment="1">
      <alignment horizontal="center" vertical="center"/>
    </xf>
    <xf numFmtId="4" fontId="7" fillId="0" borderId="2" xfId="2" applyNumberFormat="1" applyFont="1" applyFill="1" applyBorder="1" applyAlignment="1">
      <alignment horizontal="center" vertical="center"/>
    </xf>
    <xf numFmtId="4" fontId="7" fillId="0" borderId="30" xfId="2" applyNumberFormat="1" applyFont="1" applyFill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horizontal="center" vertical="center"/>
    </xf>
    <xf numFmtId="4" fontId="7" fillId="6" borderId="2" xfId="2" applyNumberFormat="1" applyFont="1" applyFill="1" applyBorder="1" applyAlignment="1">
      <alignment horizontal="center" vertical="center"/>
    </xf>
    <xf numFmtId="4" fontId="7" fillId="6" borderId="30" xfId="2" applyNumberFormat="1" applyFont="1" applyFill="1" applyBorder="1" applyAlignment="1">
      <alignment horizontal="center" vertical="center"/>
    </xf>
    <xf numFmtId="4" fontId="7" fillId="6" borderId="11" xfId="2" applyNumberFormat="1" applyFont="1" applyFill="1" applyBorder="1" applyAlignment="1">
      <alignment horizontal="center" vertical="center"/>
    </xf>
    <xf numFmtId="4" fontId="7" fillId="6" borderId="35" xfId="2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46" xfId="2" applyNumberFormat="1" applyFont="1" applyFill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4" fontId="7" fillId="0" borderId="32" xfId="0" applyNumberFormat="1" applyFont="1" applyBorder="1" applyAlignment="1">
      <alignment horizontal="center" vertical="center"/>
    </xf>
    <xf numFmtId="4" fontId="7" fillId="7" borderId="15" xfId="0" applyNumberFormat="1" applyFont="1" applyFill="1" applyBorder="1" applyAlignment="1">
      <alignment horizontal="center" vertical="center"/>
    </xf>
    <xf numFmtId="4" fontId="7" fillId="7" borderId="40" xfId="0" applyNumberFormat="1" applyFont="1" applyFill="1" applyBorder="1" applyAlignment="1">
      <alignment horizontal="center" vertical="center"/>
    </xf>
    <xf numFmtId="0" fontId="0" fillId="0" borderId="0" xfId="0"/>
    <xf numFmtId="9" fontId="0" fillId="0" borderId="0" xfId="0" applyNumberFormat="1" applyBorder="1"/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/>
    <xf numFmtId="2" fontId="4" fillId="0" borderId="22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7" xfId="0" applyNumberFormat="1" applyFont="1" applyFill="1" applyBorder="1" applyAlignment="1">
      <alignment vertical="center" wrapText="1"/>
    </xf>
    <xf numFmtId="2" fontId="4" fillId="0" borderId="7" xfId="0" applyNumberFormat="1" applyFont="1" applyFill="1" applyBorder="1" applyAlignment="1">
      <alignment vertical="center" wrapText="1"/>
    </xf>
    <xf numFmtId="2" fontId="4" fillId="0" borderId="28" xfId="0" applyNumberFormat="1" applyFont="1" applyFill="1" applyBorder="1" applyAlignment="1">
      <alignment vertical="center" wrapText="1"/>
    </xf>
    <xf numFmtId="2" fontId="4" fillId="0" borderId="39" xfId="0" applyNumberFormat="1" applyFont="1" applyFill="1" applyBorder="1" applyAlignment="1">
      <alignment vertical="center"/>
    </xf>
    <xf numFmtId="2" fontId="4" fillId="0" borderId="14" xfId="0" applyNumberFormat="1" applyFont="1" applyFill="1" applyBorder="1" applyAlignment="1">
      <alignment vertical="center"/>
    </xf>
    <xf numFmtId="2" fontId="4" fillId="0" borderId="41" xfId="0" applyNumberFormat="1" applyFont="1" applyFill="1" applyBorder="1" applyAlignment="1">
      <alignment vertical="center"/>
    </xf>
    <xf numFmtId="2" fontId="4" fillId="0" borderId="42" xfId="0" applyNumberFormat="1" applyFont="1" applyFill="1" applyBorder="1" applyAlignment="1">
      <alignment vertical="center"/>
    </xf>
    <xf numFmtId="2" fontId="4" fillId="0" borderId="27" xfId="0" applyNumberFormat="1" applyFont="1" applyFill="1" applyBorder="1" applyAlignment="1">
      <alignment vertical="center"/>
    </xf>
    <xf numFmtId="2" fontId="4" fillId="0" borderId="7" xfId="0" applyNumberFormat="1" applyFont="1" applyFill="1" applyBorder="1" applyAlignment="1">
      <alignment vertical="center"/>
    </xf>
    <xf numFmtId="2" fontId="4" fillId="0" borderId="28" xfId="0" applyNumberFormat="1" applyFont="1" applyFill="1" applyBorder="1" applyAlignment="1">
      <alignment vertical="center"/>
    </xf>
    <xf numFmtId="2" fontId="4" fillId="0" borderId="22" xfId="0" applyNumberFormat="1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vertical="center"/>
    </xf>
    <xf numFmtId="2" fontId="4" fillId="0" borderId="38" xfId="0" applyNumberFormat="1" applyFont="1" applyFill="1" applyBorder="1" applyAlignment="1">
      <alignment vertical="center"/>
    </xf>
    <xf numFmtId="2" fontId="4" fillId="0" borderId="9" xfId="0" applyNumberFormat="1" applyFont="1" applyFill="1" applyBorder="1" applyAlignment="1">
      <alignment vertical="center"/>
    </xf>
    <xf numFmtId="2" fontId="4" fillId="0" borderId="44" xfId="0" applyNumberFormat="1" applyFont="1" applyFill="1" applyBorder="1" applyAlignment="1">
      <alignment vertical="center"/>
    </xf>
    <xf numFmtId="2" fontId="4" fillId="0" borderId="45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/>
    </xf>
  </cellXfs>
  <cellStyles count="3">
    <cellStyle name="Excel Built-in Good" xfId="1"/>
    <cellStyle name="Excel Built-in Neutral" xfId="2"/>
    <cellStyle name="Normal" xfId="0" builtinId="0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tabSelected="1" workbookViewId="0">
      <selection activeCell="B62" sqref="B62"/>
    </sheetView>
  </sheetViews>
  <sheetFormatPr defaultColWidth="8.7109375" defaultRowHeight="15" x14ac:dyDescent="0.25"/>
  <cols>
    <col min="1" max="1" width="7.140625" style="12" customWidth="1"/>
    <col min="2" max="2" width="51.7109375" style="90" customWidth="1"/>
    <col min="3" max="3" width="14.28515625" style="14" customWidth="1"/>
    <col min="4" max="4" width="13.5703125" style="14" customWidth="1"/>
    <col min="5" max="5" width="13.7109375" style="14" customWidth="1"/>
    <col min="6" max="6" width="8.7109375" style="90" customWidth="1"/>
    <col min="7" max="7" width="14" style="28" customWidth="1"/>
    <col min="8" max="8" width="13.5703125" style="28" customWidth="1"/>
    <col min="9" max="9" width="10.85546875" style="28" customWidth="1"/>
    <col min="10" max="10" width="14.28515625" style="28" customWidth="1"/>
    <col min="11" max="11" width="29" style="28" customWidth="1"/>
    <col min="12" max="12" width="10.5703125" style="28" customWidth="1"/>
    <col min="13" max="13" width="7.140625" style="28" customWidth="1"/>
    <col min="14" max="14" width="18.42578125" style="28" customWidth="1"/>
    <col min="15" max="15" width="8.7109375" style="28" customWidth="1"/>
    <col min="16" max="16" width="14.42578125" style="28" customWidth="1"/>
    <col min="17" max="17" width="8.7109375" style="28" customWidth="1"/>
    <col min="18" max="18" width="13.7109375" style="28" customWidth="1"/>
    <col min="19" max="19" width="8.7109375" style="28" customWidth="1"/>
    <col min="20" max="22" width="8.7109375" style="28"/>
    <col min="23" max="16384" width="8.7109375" style="90"/>
  </cols>
  <sheetData>
    <row r="1" spans="1:14" x14ac:dyDescent="0.25">
      <c r="A1" s="92"/>
      <c r="B1" s="92"/>
    </row>
    <row r="2" spans="1:14" ht="13.5" customHeight="1" thickBot="1" x14ac:dyDescent="0.3">
      <c r="A2" s="92"/>
      <c r="B2" s="92"/>
    </row>
    <row r="3" spans="1:14" ht="15.75" hidden="1" thickBot="1" x14ac:dyDescent="0.3">
      <c r="A3" s="92"/>
      <c r="B3" s="92"/>
    </row>
    <row r="4" spans="1:14" ht="31.15" customHeight="1" x14ac:dyDescent="0.25">
      <c r="A4" s="112" t="s">
        <v>113</v>
      </c>
      <c r="B4" s="113"/>
      <c r="C4" s="113"/>
      <c r="D4" s="113"/>
      <c r="E4" s="114"/>
    </row>
    <row r="5" spans="1:14" ht="27" customHeight="1" x14ac:dyDescent="0.25">
      <c r="A5" s="115" t="s">
        <v>114</v>
      </c>
      <c r="B5" s="116"/>
      <c r="C5" s="116"/>
      <c r="D5" s="116"/>
      <c r="E5" s="117"/>
    </row>
    <row r="6" spans="1:14" s="28" customFormat="1" ht="30" customHeight="1" thickBot="1" x14ac:dyDescent="0.3">
      <c r="A6" s="105" t="s">
        <v>0</v>
      </c>
      <c r="B6" s="106" t="s">
        <v>1</v>
      </c>
      <c r="C6" s="15" t="s">
        <v>2</v>
      </c>
      <c r="D6" s="16" t="s">
        <v>3</v>
      </c>
      <c r="E6" s="30" t="s">
        <v>4</v>
      </c>
      <c r="F6" s="90"/>
    </row>
    <row r="7" spans="1:14" s="28" customFormat="1" ht="15.75" thickBot="1" x14ac:dyDescent="0.3">
      <c r="A7" s="105"/>
      <c r="B7" s="106"/>
      <c r="C7" s="17" t="s">
        <v>5</v>
      </c>
      <c r="D7" s="18" t="s">
        <v>5</v>
      </c>
      <c r="E7" s="31" t="s">
        <v>5</v>
      </c>
      <c r="F7" s="90"/>
    </row>
    <row r="8" spans="1:14" s="28" customFormat="1" ht="15.75" thickBot="1" x14ac:dyDescent="0.3">
      <c r="A8" s="57" t="s">
        <v>6</v>
      </c>
      <c r="B8" s="58" t="s">
        <v>7</v>
      </c>
      <c r="C8" s="19" t="s">
        <v>8</v>
      </c>
      <c r="D8" s="19" t="s">
        <v>9</v>
      </c>
      <c r="E8" s="33" t="s">
        <v>10</v>
      </c>
      <c r="F8" s="90"/>
    </row>
    <row r="9" spans="1:14" s="28" customFormat="1" x14ac:dyDescent="0.25">
      <c r="A9" s="102" t="s">
        <v>11</v>
      </c>
      <c r="B9" s="103"/>
      <c r="C9" s="103"/>
      <c r="D9" s="103"/>
      <c r="E9" s="104"/>
      <c r="F9" s="90"/>
    </row>
    <row r="10" spans="1:14" s="28" customFormat="1" x14ac:dyDescent="0.25">
      <c r="A10" s="34" t="s">
        <v>12</v>
      </c>
      <c r="B10" s="1" t="s">
        <v>13</v>
      </c>
      <c r="C10" s="20">
        <v>0</v>
      </c>
      <c r="D10" s="20">
        <f t="shared" ref="D10:D12" si="0">C10*19%</f>
        <v>0</v>
      </c>
      <c r="E10" s="35">
        <f t="shared" ref="E10:E12" si="1">C10+D10</f>
        <v>0</v>
      </c>
      <c r="F10" s="90"/>
    </row>
    <row r="11" spans="1:14" s="28" customFormat="1" ht="15.75" thickBot="1" x14ac:dyDescent="0.3">
      <c r="A11" s="36" t="s">
        <v>14</v>
      </c>
      <c r="B11" s="1" t="s">
        <v>15</v>
      </c>
      <c r="C11" s="21">
        <v>0</v>
      </c>
      <c r="D11" s="20">
        <f t="shared" si="0"/>
        <v>0</v>
      </c>
      <c r="E11" s="37">
        <f t="shared" si="1"/>
        <v>0</v>
      </c>
      <c r="F11" s="90"/>
    </row>
    <row r="12" spans="1:14" s="28" customFormat="1" ht="31.5" thickTop="1" thickBot="1" x14ac:dyDescent="0.3">
      <c r="A12" s="38" t="s">
        <v>16</v>
      </c>
      <c r="B12" s="2" t="s">
        <v>17</v>
      </c>
      <c r="C12" s="22">
        <v>0</v>
      </c>
      <c r="D12" s="25">
        <f t="shared" si="0"/>
        <v>0</v>
      </c>
      <c r="E12" s="40">
        <f t="shared" si="1"/>
        <v>0</v>
      </c>
      <c r="F12" s="90"/>
    </row>
    <row r="13" spans="1:14" s="28" customFormat="1" ht="16.5" thickTop="1" thickBot="1" x14ac:dyDescent="0.3">
      <c r="A13" s="93" t="s">
        <v>18</v>
      </c>
      <c r="B13" s="94"/>
      <c r="C13" s="52">
        <f>C10+C11+C12</f>
        <v>0</v>
      </c>
      <c r="D13" s="52">
        <f>D10+D11+D12</f>
        <v>0</v>
      </c>
      <c r="E13" s="52">
        <f>E10+E11+E12</f>
        <v>0</v>
      </c>
      <c r="F13" s="90"/>
      <c r="H13" s="48"/>
    </row>
    <row r="14" spans="1:14" s="28" customFormat="1" ht="15" customHeight="1" x14ac:dyDescent="0.25">
      <c r="A14" s="95" t="s">
        <v>19</v>
      </c>
      <c r="B14" s="96"/>
      <c r="C14" s="96"/>
      <c r="D14" s="96"/>
      <c r="E14" s="97"/>
      <c r="F14" s="90"/>
      <c r="H14" s="48"/>
      <c r="L14" s="111"/>
      <c r="M14" s="111"/>
      <c r="N14" s="111"/>
    </row>
    <row r="15" spans="1:14" s="28" customFormat="1" ht="30" x14ac:dyDescent="0.25">
      <c r="A15" s="41" t="s">
        <v>20</v>
      </c>
      <c r="B15" s="42" t="s">
        <v>21</v>
      </c>
      <c r="C15" s="20">
        <v>332773.11</v>
      </c>
      <c r="D15" s="21">
        <f>C15*19%</f>
        <v>63226.890899999999</v>
      </c>
      <c r="E15" s="37">
        <f>C15+D15</f>
        <v>396000.00089999998</v>
      </c>
      <c r="F15" s="90"/>
      <c r="H15" s="48"/>
      <c r="L15" s="54"/>
    </row>
    <row r="16" spans="1:14" s="28" customFormat="1" ht="15.75" thickBot="1" x14ac:dyDescent="0.3">
      <c r="A16" s="93" t="s">
        <v>22</v>
      </c>
      <c r="B16" s="94"/>
      <c r="C16" s="50">
        <f>C15</f>
        <v>332773.11</v>
      </c>
      <c r="D16" s="50">
        <f>D15</f>
        <v>63226.890899999999</v>
      </c>
      <c r="E16" s="51">
        <f>E15</f>
        <v>396000.00089999998</v>
      </c>
      <c r="F16" s="90"/>
    </row>
    <row r="17" spans="1:8" s="28" customFormat="1" ht="15" customHeight="1" x14ac:dyDescent="0.25">
      <c r="A17" s="95" t="s">
        <v>23</v>
      </c>
      <c r="B17" s="96"/>
      <c r="C17" s="96"/>
      <c r="D17" s="96"/>
      <c r="E17" s="97"/>
      <c r="F17" s="90"/>
    </row>
    <row r="18" spans="1:8" s="28" customFormat="1" x14ac:dyDescent="0.25">
      <c r="A18" s="36" t="s">
        <v>24</v>
      </c>
      <c r="B18" s="4" t="s">
        <v>25</v>
      </c>
      <c r="C18" s="21">
        <f>C19+C20+C21</f>
        <v>58000</v>
      </c>
      <c r="D18" s="21">
        <f>C18*19%</f>
        <v>11020</v>
      </c>
      <c r="E18" s="37">
        <f>C18+D18</f>
        <v>69020</v>
      </c>
      <c r="F18" s="90"/>
    </row>
    <row r="19" spans="1:8" s="28" customFormat="1" x14ac:dyDescent="0.25">
      <c r="A19" s="36"/>
      <c r="B19" s="4" t="s">
        <v>26</v>
      </c>
      <c r="C19" s="20">
        <v>58000</v>
      </c>
      <c r="D19" s="21">
        <f t="shared" ref="D19:D24" si="2">C19*19%</f>
        <v>11020</v>
      </c>
      <c r="E19" s="37">
        <f t="shared" ref="E19:E24" si="3">C19+D19</f>
        <v>69020</v>
      </c>
      <c r="F19" s="90"/>
    </row>
    <row r="20" spans="1:8" s="28" customFormat="1" x14ac:dyDescent="0.25">
      <c r="A20" s="36"/>
      <c r="B20" s="4" t="s">
        <v>27</v>
      </c>
      <c r="C20" s="20">
        <v>0</v>
      </c>
      <c r="D20" s="21">
        <f t="shared" si="2"/>
        <v>0</v>
      </c>
      <c r="E20" s="37">
        <f t="shared" si="3"/>
        <v>0</v>
      </c>
      <c r="F20" s="90"/>
    </row>
    <row r="21" spans="1:8" s="28" customFormat="1" ht="15.75" thickBot="1" x14ac:dyDescent="0.3">
      <c r="A21" s="43"/>
      <c r="B21" s="5" t="s">
        <v>28</v>
      </c>
      <c r="C21" s="23">
        <v>0</v>
      </c>
      <c r="D21" s="21">
        <f t="shared" si="2"/>
        <v>0</v>
      </c>
      <c r="E21" s="37">
        <f t="shared" si="3"/>
        <v>0</v>
      </c>
      <c r="F21" s="90"/>
    </row>
    <row r="22" spans="1:8" s="28" customFormat="1" ht="46.5" thickTop="1" thickBot="1" x14ac:dyDescent="0.3">
      <c r="A22" s="38" t="s">
        <v>29</v>
      </c>
      <c r="B22" s="2" t="s">
        <v>30</v>
      </c>
      <c r="C22" s="22">
        <v>48250</v>
      </c>
      <c r="D22" s="21">
        <v>0</v>
      </c>
      <c r="E22" s="37">
        <f t="shared" si="3"/>
        <v>48250</v>
      </c>
      <c r="F22" s="90"/>
    </row>
    <row r="23" spans="1:8" s="28" customFormat="1" ht="16.5" thickTop="1" thickBot="1" x14ac:dyDescent="0.3">
      <c r="A23" s="38" t="s">
        <v>31</v>
      </c>
      <c r="B23" s="3" t="s">
        <v>32</v>
      </c>
      <c r="C23" s="22">
        <v>0</v>
      </c>
      <c r="D23" s="21">
        <f t="shared" si="2"/>
        <v>0</v>
      </c>
      <c r="E23" s="37">
        <f t="shared" si="3"/>
        <v>0</v>
      </c>
      <c r="F23" s="90"/>
    </row>
    <row r="24" spans="1:8" s="28" customFormat="1" ht="31.5" thickTop="1" thickBot="1" x14ac:dyDescent="0.3">
      <c r="A24" s="38" t="s">
        <v>33</v>
      </c>
      <c r="B24" s="2" t="s">
        <v>34</v>
      </c>
      <c r="C24" s="22">
        <v>0</v>
      </c>
      <c r="D24" s="21">
        <f t="shared" si="2"/>
        <v>0</v>
      </c>
      <c r="E24" s="37">
        <f t="shared" si="3"/>
        <v>0</v>
      </c>
      <c r="F24" s="90"/>
    </row>
    <row r="25" spans="1:8" s="28" customFormat="1" ht="15.75" thickTop="1" x14ac:dyDescent="0.25">
      <c r="A25" s="45" t="s">
        <v>35</v>
      </c>
      <c r="B25" s="6" t="s">
        <v>36</v>
      </c>
      <c r="C25" s="75">
        <f>C26+C27+C28+C29+C30+C31</f>
        <v>9500</v>
      </c>
      <c r="D25" s="75">
        <f>D26+D27+D28+D29+D30+D31</f>
        <v>1805</v>
      </c>
      <c r="E25" s="76">
        <f>E26+E27+E28+E29+E30+E31</f>
        <v>11305</v>
      </c>
      <c r="F25" s="90"/>
      <c r="G25" s="48"/>
    </row>
    <row r="26" spans="1:8" s="28" customFormat="1" x14ac:dyDescent="0.25">
      <c r="A26" s="36"/>
      <c r="B26" s="7" t="s">
        <v>37</v>
      </c>
      <c r="C26" s="20">
        <v>0</v>
      </c>
      <c r="D26" s="20">
        <f t="shared" ref="D26:D32" si="4">C26*19/100</f>
        <v>0</v>
      </c>
      <c r="E26" s="35">
        <f t="shared" ref="E26:E35" si="5">C26+D26</f>
        <v>0</v>
      </c>
      <c r="F26" s="90"/>
    </row>
    <row r="27" spans="1:8" s="28" customFormat="1" x14ac:dyDescent="0.25">
      <c r="A27" s="36"/>
      <c r="B27" s="7" t="s">
        <v>38</v>
      </c>
      <c r="C27" s="20">
        <v>0</v>
      </c>
      <c r="D27" s="20">
        <f t="shared" si="4"/>
        <v>0</v>
      </c>
      <c r="E27" s="35">
        <f t="shared" si="5"/>
        <v>0</v>
      </c>
      <c r="F27" s="90"/>
    </row>
    <row r="28" spans="1:8" s="28" customFormat="1" ht="30" customHeight="1" x14ac:dyDescent="0.25">
      <c r="A28" s="36"/>
      <c r="B28" s="7" t="s">
        <v>39</v>
      </c>
      <c r="C28" s="77">
        <v>0</v>
      </c>
      <c r="D28" s="77">
        <f t="shared" si="4"/>
        <v>0</v>
      </c>
      <c r="E28" s="78">
        <f t="shared" si="5"/>
        <v>0</v>
      </c>
      <c r="F28" s="90"/>
    </row>
    <row r="29" spans="1:8" s="28" customFormat="1" ht="45" x14ac:dyDescent="0.25">
      <c r="A29" s="36"/>
      <c r="B29" s="7" t="s">
        <v>40</v>
      </c>
      <c r="C29" s="20">
        <v>0</v>
      </c>
      <c r="D29" s="20">
        <f t="shared" si="4"/>
        <v>0</v>
      </c>
      <c r="E29" s="35">
        <f t="shared" si="5"/>
        <v>0</v>
      </c>
      <c r="F29" s="90"/>
    </row>
    <row r="30" spans="1:8" s="28" customFormat="1" ht="45" x14ac:dyDescent="0.25">
      <c r="A30" s="36"/>
      <c r="B30" s="7" t="s">
        <v>41</v>
      </c>
      <c r="C30" s="20">
        <v>9500</v>
      </c>
      <c r="D30" s="20">
        <f t="shared" si="4"/>
        <v>1805</v>
      </c>
      <c r="E30" s="35">
        <f t="shared" si="5"/>
        <v>11305</v>
      </c>
      <c r="F30" s="90"/>
      <c r="H30" s="29"/>
    </row>
    <row r="31" spans="1:8" s="28" customFormat="1" ht="15.75" thickBot="1" x14ac:dyDescent="0.3">
      <c r="A31" s="43"/>
      <c r="B31" s="8" t="s">
        <v>42</v>
      </c>
      <c r="C31" s="79">
        <v>0</v>
      </c>
      <c r="D31" s="79">
        <f t="shared" si="4"/>
        <v>0</v>
      </c>
      <c r="E31" s="80">
        <f t="shared" si="5"/>
        <v>0</v>
      </c>
      <c r="F31" s="90"/>
      <c r="H31" s="29"/>
    </row>
    <row r="32" spans="1:8" s="28" customFormat="1" ht="16.5" thickTop="1" thickBot="1" x14ac:dyDescent="0.3">
      <c r="A32" s="38" t="s">
        <v>43</v>
      </c>
      <c r="B32" s="2" t="s">
        <v>44</v>
      </c>
      <c r="C32" s="22">
        <v>0</v>
      </c>
      <c r="D32" s="22">
        <f t="shared" si="4"/>
        <v>0</v>
      </c>
      <c r="E32" s="39">
        <f t="shared" si="5"/>
        <v>0</v>
      </c>
      <c r="F32" s="90"/>
      <c r="H32" s="29"/>
    </row>
    <row r="33" spans="1:8" s="28" customFormat="1" ht="15.75" thickTop="1" x14ac:dyDescent="0.25">
      <c r="A33" s="45" t="s">
        <v>45</v>
      </c>
      <c r="B33" s="9" t="s">
        <v>46</v>
      </c>
      <c r="C33" s="24">
        <f>C34+C35</f>
        <v>0</v>
      </c>
      <c r="D33" s="21">
        <f>C33*19%</f>
        <v>0</v>
      </c>
      <c r="E33" s="37">
        <f t="shared" si="5"/>
        <v>0</v>
      </c>
      <c r="F33" s="90"/>
    </row>
    <row r="34" spans="1:8" s="28" customFormat="1" ht="30" x14ac:dyDescent="0.25">
      <c r="A34" s="36"/>
      <c r="B34" s="7" t="s">
        <v>47</v>
      </c>
      <c r="C34" s="20">
        <v>0</v>
      </c>
      <c r="D34" s="20">
        <f>C34*19/100</f>
        <v>0</v>
      </c>
      <c r="E34" s="35">
        <f t="shared" si="5"/>
        <v>0</v>
      </c>
      <c r="F34" s="90"/>
    </row>
    <row r="35" spans="1:8" s="28" customFormat="1" ht="15.75" thickBot="1" x14ac:dyDescent="0.3">
      <c r="A35" s="43"/>
      <c r="B35" s="8" t="s">
        <v>48</v>
      </c>
      <c r="C35" s="23">
        <v>0</v>
      </c>
      <c r="D35" s="20">
        <f>C35*19/100</f>
        <v>0</v>
      </c>
      <c r="E35" s="35">
        <f t="shared" si="5"/>
        <v>0</v>
      </c>
      <c r="F35" s="90"/>
    </row>
    <row r="36" spans="1:8" s="28" customFormat="1" ht="15.75" thickTop="1" x14ac:dyDescent="0.25">
      <c r="A36" s="45" t="s">
        <v>49</v>
      </c>
      <c r="B36" s="9" t="s">
        <v>50</v>
      </c>
      <c r="C36" s="75">
        <f>C37+C40</f>
        <v>195613.34899758658</v>
      </c>
      <c r="D36" s="81">
        <f>C36*19%</f>
        <v>37166.53630954145</v>
      </c>
      <c r="E36" s="82">
        <f>E37+E40</f>
        <v>232779.88530712802</v>
      </c>
      <c r="F36" s="90"/>
      <c r="G36" s="48"/>
    </row>
    <row r="37" spans="1:8" s="28" customFormat="1" x14ac:dyDescent="0.25">
      <c r="A37" s="36"/>
      <c r="B37" s="4" t="s">
        <v>51</v>
      </c>
      <c r="C37" s="81">
        <f>C38+C39</f>
        <v>119808.55908162017</v>
      </c>
      <c r="D37" s="81">
        <f>C37*19/100</f>
        <v>22763.626225507833</v>
      </c>
      <c r="E37" s="82">
        <f>E38+E39</f>
        <v>142572.18530712801</v>
      </c>
      <c r="F37" s="90"/>
    </row>
    <row r="38" spans="1:8" s="28" customFormat="1" x14ac:dyDescent="0.25">
      <c r="A38" s="36"/>
      <c r="B38" s="4" t="s">
        <v>52</v>
      </c>
      <c r="C38" s="20">
        <v>33901.126050420164</v>
      </c>
      <c r="D38" s="20">
        <f>C38*19/100</f>
        <v>6441.2139495798319</v>
      </c>
      <c r="E38" s="35">
        <f>C38+D38</f>
        <v>40342.339999999997</v>
      </c>
      <c r="F38" s="90"/>
    </row>
    <row r="39" spans="1:8" s="28" customFormat="1" ht="75" x14ac:dyDescent="0.25">
      <c r="A39" s="36"/>
      <c r="B39" s="7" t="s">
        <v>53</v>
      </c>
      <c r="C39" s="73">
        <v>85907.433031200009</v>
      </c>
      <c r="D39" s="73">
        <f>C39*19/100</f>
        <v>16322.412275928004</v>
      </c>
      <c r="E39" s="74">
        <f>C39+D39</f>
        <v>102229.84530712801</v>
      </c>
      <c r="F39" s="90"/>
    </row>
    <row r="40" spans="1:8" s="28" customFormat="1" ht="15.75" thickBot="1" x14ac:dyDescent="0.3">
      <c r="A40" s="43"/>
      <c r="B40" s="8" t="s">
        <v>54</v>
      </c>
      <c r="C40" s="23">
        <v>75804.789915966394</v>
      </c>
      <c r="D40" s="23">
        <f>C40*19/100</f>
        <v>14402.910084033616</v>
      </c>
      <c r="E40" s="44">
        <f>C40+D40</f>
        <v>90207.700000000012</v>
      </c>
      <c r="F40" s="90"/>
    </row>
    <row r="41" spans="1:8" s="28" customFormat="1" ht="16.5" thickTop="1" thickBot="1" x14ac:dyDescent="0.3">
      <c r="A41" s="107" t="s">
        <v>55</v>
      </c>
      <c r="B41" s="108"/>
      <c r="C41" s="52">
        <f>C18+C22+C23+C24+C25+C32+C33+C36</f>
        <v>311363.34899758658</v>
      </c>
      <c r="D41" s="52">
        <f>D18+D22+D23+D24+D25+D32+D33+D36</f>
        <v>49991.53630954145</v>
      </c>
      <c r="E41" s="53">
        <f>E18+E22+E23+E24+E25+E32+E33+E36</f>
        <v>361354.88530712802</v>
      </c>
      <c r="F41" s="90"/>
      <c r="G41" s="48"/>
    </row>
    <row r="42" spans="1:8" s="28" customFormat="1" x14ac:dyDescent="0.25">
      <c r="A42" s="102" t="s">
        <v>56</v>
      </c>
      <c r="B42" s="103"/>
      <c r="C42" s="109"/>
      <c r="D42" s="109"/>
      <c r="E42" s="110"/>
      <c r="F42" s="90"/>
      <c r="H42" s="56"/>
    </row>
    <row r="43" spans="1:8" s="28" customFormat="1" x14ac:dyDescent="0.25">
      <c r="A43" s="47" t="s">
        <v>57</v>
      </c>
      <c r="B43" s="10" t="s">
        <v>58</v>
      </c>
      <c r="C43" s="26">
        <f>C44+C45+C46+C47+C48</f>
        <v>8853380.6093277317</v>
      </c>
      <c r="D43" s="26">
        <f>C43*19/100</f>
        <v>1682142.3157722692</v>
      </c>
      <c r="E43" s="26">
        <f>C43+D43</f>
        <v>10535522.925100001</v>
      </c>
      <c r="F43" s="90"/>
    </row>
    <row r="44" spans="1:8" s="28" customFormat="1" x14ac:dyDescent="0.25">
      <c r="A44" s="60" t="s">
        <v>59</v>
      </c>
      <c r="B44" s="61" t="s">
        <v>106</v>
      </c>
      <c r="C44" s="66">
        <v>64573.29</v>
      </c>
      <c r="D44" s="67">
        <f t="shared" ref="D44:D52" si="6">C44*19%</f>
        <v>12268.9251</v>
      </c>
      <c r="E44" s="68">
        <f t="shared" ref="E44:E52" si="7">C44+D44</f>
        <v>76842.215100000001</v>
      </c>
      <c r="F44" s="90"/>
    </row>
    <row r="45" spans="1:8" s="28" customFormat="1" x14ac:dyDescent="0.25">
      <c r="A45" s="60" t="s">
        <v>102</v>
      </c>
      <c r="B45" s="62" t="s">
        <v>107</v>
      </c>
      <c r="C45" s="69">
        <v>1660769.0336134455</v>
      </c>
      <c r="D45" s="69">
        <f t="shared" si="6"/>
        <v>315546.11638655467</v>
      </c>
      <c r="E45" s="70">
        <f t="shared" si="7"/>
        <v>1976315.1500000001</v>
      </c>
      <c r="F45" s="90"/>
    </row>
    <row r="46" spans="1:8" s="28" customFormat="1" x14ac:dyDescent="0.25">
      <c r="A46" s="60" t="s">
        <v>103</v>
      </c>
      <c r="B46" s="62" t="s">
        <v>108</v>
      </c>
      <c r="C46" s="69">
        <v>3447420.9495798321</v>
      </c>
      <c r="D46" s="69">
        <f t="shared" si="6"/>
        <v>655009.98042016814</v>
      </c>
      <c r="E46" s="70">
        <f t="shared" si="7"/>
        <v>4102430.93</v>
      </c>
      <c r="F46" s="90"/>
    </row>
    <row r="47" spans="1:8" s="28" customFormat="1" x14ac:dyDescent="0.25">
      <c r="A47" s="60" t="s">
        <v>104</v>
      </c>
      <c r="B47" s="62" t="s">
        <v>109</v>
      </c>
      <c r="C47" s="69">
        <v>820634.46218487399</v>
      </c>
      <c r="D47" s="69">
        <f t="shared" si="6"/>
        <v>155920.54781512605</v>
      </c>
      <c r="E47" s="70">
        <f t="shared" si="7"/>
        <v>976555.01</v>
      </c>
      <c r="F47" s="90"/>
    </row>
    <row r="48" spans="1:8" s="28" customFormat="1" x14ac:dyDescent="0.25">
      <c r="A48" s="60" t="s">
        <v>105</v>
      </c>
      <c r="B48" s="62" t="s">
        <v>110</v>
      </c>
      <c r="C48" s="69">
        <v>2859982.8739495799</v>
      </c>
      <c r="D48" s="69">
        <f t="shared" si="6"/>
        <v>543396.74605042022</v>
      </c>
      <c r="E48" s="70">
        <f t="shared" si="7"/>
        <v>3403379.62</v>
      </c>
      <c r="F48" s="90"/>
    </row>
    <row r="49" spans="1:12" s="28" customFormat="1" x14ac:dyDescent="0.25">
      <c r="A49" s="36" t="s">
        <v>60</v>
      </c>
      <c r="B49" s="4" t="s">
        <v>61</v>
      </c>
      <c r="C49" s="20">
        <v>0</v>
      </c>
      <c r="D49" s="21">
        <f t="shared" si="6"/>
        <v>0</v>
      </c>
      <c r="E49" s="37">
        <f t="shared" si="7"/>
        <v>0</v>
      </c>
      <c r="F49" s="90"/>
    </row>
    <row r="50" spans="1:12" s="28" customFormat="1" ht="30" x14ac:dyDescent="0.25">
      <c r="A50" s="36" t="s">
        <v>62</v>
      </c>
      <c r="B50" s="7" t="s">
        <v>63</v>
      </c>
      <c r="C50" s="20">
        <v>940751.95</v>
      </c>
      <c r="D50" s="21">
        <f t="shared" si="6"/>
        <v>178742.87049999999</v>
      </c>
      <c r="E50" s="37">
        <f t="shared" si="7"/>
        <v>1119494.8204999999</v>
      </c>
      <c r="F50" s="90"/>
    </row>
    <row r="51" spans="1:12" s="28" customFormat="1" ht="45" x14ac:dyDescent="0.25">
      <c r="A51" s="36" t="s">
        <v>64</v>
      </c>
      <c r="B51" s="7" t="s">
        <v>65</v>
      </c>
      <c r="C51" s="20">
        <v>0</v>
      </c>
      <c r="D51" s="21">
        <f t="shared" si="6"/>
        <v>0</v>
      </c>
      <c r="E51" s="37">
        <f t="shared" si="7"/>
        <v>0</v>
      </c>
      <c r="F51" s="90"/>
    </row>
    <row r="52" spans="1:12" s="28" customFormat="1" x14ac:dyDescent="0.25">
      <c r="A52" s="36" t="s">
        <v>66</v>
      </c>
      <c r="B52" s="7" t="s">
        <v>67</v>
      </c>
      <c r="C52" s="20">
        <v>0</v>
      </c>
      <c r="D52" s="21">
        <f t="shared" si="6"/>
        <v>0</v>
      </c>
      <c r="E52" s="37">
        <f t="shared" si="7"/>
        <v>0</v>
      </c>
      <c r="F52" s="90"/>
    </row>
    <row r="53" spans="1:12" s="28" customFormat="1" x14ac:dyDescent="0.25">
      <c r="A53" s="36" t="s">
        <v>68</v>
      </c>
      <c r="B53" s="7" t="s">
        <v>69</v>
      </c>
      <c r="C53" s="71">
        <v>0</v>
      </c>
      <c r="D53" s="71">
        <f>C53*19/100</f>
        <v>0</v>
      </c>
      <c r="E53" s="72">
        <f>C53+D53</f>
        <v>0</v>
      </c>
      <c r="F53" s="90"/>
    </row>
    <row r="54" spans="1:12" s="28" customFormat="1" ht="15.75" thickBot="1" x14ac:dyDescent="0.3">
      <c r="A54" s="93" t="s">
        <v>70</v>
      </c>
      <c r="B54" s="94"/>
      <c r="C54" s="50">
        <f>C43+C49+C50+C51+C52+C53</f>
        <v>9794132.5593277309</v>
      </c>
      <c r="D54" s="50">
        <f>C54*19%</f>
        <v>1860885.1862722689</v>
      </c>
      <c r="E54" s="51">
        <f>C54+D54</f>
        <v>11655017.7456</v>
      </c>
      <c r="F54" s="90"/>
      <c r="L54" s="55"/>
    </row>
    <row r="55" spans="1:12" s="28" customFormat="1" x14ac:dyDescent="0.25">
      <c r="A55" s="102" t="s">
        <v>71</v>
      </c>
      <c r="B55" s="103"/>
      <c r="C55" s="103"/>
      <c r="D55" s="103"/>
      <c r="E55" s="104"/>
      <c r="F55" s="90"/>
    </row>
    <row r="56" spans="1:12" s="28" customFormat="1" x14ac:dyDescent="0.25">
      <c r="A56" s="36" t="s">
        <v>72</v>
      </c>
      <c r="B56" s="11" t="s">
        <v>73</v>
      </c>
      <c r="C56" s="21">
        <f>C57+C58</f>
        <v>0</v>
      </c>
      <c r="D56" s="21">
        <f>C56*19%</f>
        <v>0</v>
      </c>
      <c r="E56" s="37">
        <f t="shared" ref="E56:E67" si="8">C56+D56</f>
        <v>0</v>
      </c>
      <c r="F56" s="90"/>
    </row>
    <row r="57" spans="1:12" s="28" customFormat="1" ht="45" x14ac:dyDescent="0.25">
      <c r="A57" s="36"/>
      <c r="B57" s="7" t="s">
        <v>74</v>
      </c>
      <c r="C57" s="27">
        <v>0</v>
      </c>
      <c r="D57" s="21">
        <f>C57*19%</f>
        <v>0</v>
      </c>
      <c r="E57" s="37">
        <f t="shared" si="8"/>
        <v>0</v>
      </c>
      <c r="F57" s="90"/>
    </row>
    <row r="58" spans="1:12" s="28" customFormat="1" ht="15.75" thickBot="1" x14ac:dyDescent="0.3">
      <c r="A58" s="43"/>
      <c r="B58" s="5" t="s">
        <v>75</v>
      </c>
      <c r="C58" s="23">
        <v>0</v>
      </c>
      <c r="D58" s="21">
        <f>C58*19%</f>
        <v>0</v>
      </c>
      <c r="E58" s="37">
        <f t="shared" si="8"/>
        <v>0</v>
      </c>
      <c r="F58" s="90"/>
      <c r="L58" s="29"/>
    </row>
    <row r="59" spans="1:12" s="28" customFormat="1" ht="15.75" thickTop="1" x14ac:dyDescent="0.25">
      <c r="A59" s="45" t="s">
        <v>76</v>
      </c>
      <c r="B59" s="9" t="s">
        <v>77</v>
      </c>
      <c r="C59" s="24">
        <f>C60+C61+C62+C63+C64+C65</f>
        <v>178941.77</v>
      </c>
      <c r="D59" s="24">
        <f>D60+D61+D62+D63+D64</f>
        <v>0</v>
      </c>
      <c r="E59" s="46">
        <f t="shared" si="8"/>
        <v>178941.77</v>
      </c>
      <c r="F59" s="90"/>
      <c r="L59" s="29"/>
    </row>
    <row r="60" spans="1:12" s="28" customFormat="1" ht="45" x14ac:dyDescent="0.25">
      <c r="A60" s="36"/>
      <c r="B60" s="7" t="s">
        <v>78</v>
      </c>
      <c r="C60" s="20">
        <v>0</v>
      </c>
      <c r="D60" s="20">
        <f>C60*19/100</f>
        <v>0</v>
      </c>
      <c r="E60" s="35">
        <f t="shared" si="8"/>
        <v>0</v>
      </c>
      <c r="F60" s="90"/>
      <c r="L60" s="55"/>
    </row>
    <row r="61" spans="1:12" s="28" customFormat="1" ht="45" x14ac:dyDescent="0.25">
      <c r="A61" s="36"/>
      <c r="B61" s="7" t="s">
        <v>79</v>
      </c>
      <c r="C61" s="20">
        <v>48778.99</v>
      </c>
      <c r="D61" s="20">
        <v>0</v>
      </c>
      <c r="E61" s="35">
        <f t="shared" si="8"/>
        <v>48778.99</v>
      </c>
      <c r="F61" s="90"/>
    </row>
    <row r="62" spans="1:12" s="28" customFormat="1" ht="60" x14ac:dyDescent="0.25">
      <c r="A62" s="36"/>
      <c r="B62" s="7" t="s">
        <v>80</v>
      </c>
      <c r="C62" s="20">
        <v>21693.8</v>
      </c>
      <c r="D62" s="20">
        <v>0</v>
      </c>
      <c r="E62" s="35">
        <f t="shared" si="8"/>
        <v>21693.8</v>
      </c>
      <c r="F62" s="90"/>
      <c r="H62" s="48"/>
    </row>
    <row r="63" spans="1:12" s="28" customFormat="1" x14ac:dyDescent="0.25">
      <c r="A63" s="36"/>
      <c r="B63" s="7" t="s">
        <v>81</v>
      </c>
      <c r="C63" s="20">
        <v>108468.98</v>
      </c>
      <c r="D63" s="20">
        <v>0</v>
      </c>
      <c r="E63" s="35">
        <f t="shared" si="8"/>
        <v>108468.98</v>
      </c>
      <c r="F63" s="90"/>
    </row>
    <row r="64" spans="1:12" s="28" customFormat="1" ht="45.75" thickBot="1" x14ac:dyDescent="0.3">
      <c r="A64" s="43"/>
      <c r="B64" s="8" t="s">
        <v>82</v>
      </c>
      <c r="C64" s="79">
        <v>0</v>
      </c>
      <c r="D64" s="79">
        <f>C64*0.19</f>
        <v>0</v>
      </c>
      <c r="E64" s="80">
        <f t="shared" si="8"/>
        <v>0</v>
      </c>
      <c r="F64" s="90"/>
    </row>
    <row r="65" spans="1:9" s="28" customFormat="1" ht="16.5" thickTop="1" thickBot="1" x14ac:dyDescent="0.3">
      <c r="A65" s="32"/>
      <c r="B65" s="59" t="s">
        <v>111</v>
      </c>
      <c r="C65" s="63">
        <v>0</v>
      </c>
      <c r="D65" s="64">
        <v>0</v>
      </c>
      <c r="E65" s="65">
        <f t="shared" si="8"/>
        <v>0</v>
      </c>
      <c r="F65" s="90"/>
      <c r="G65" s="89"/>
      <c r="H65" s="89"/>
    </row>
    <row r="66" spans="1:9" s="28" customFormat="1" ht="16.5" thickTop="1" thickBot="1" x14ac:dyDescent="0.3">
      <c r="A66" s="38" t="s">
        <v>83</v>
      </c>
      <c r="B66" s="2" t="s">
        <v>84</v>
      </c>
      <c r="C66" s="83">
        <v>1644643.8</v>
      </c>
      <c r="D66" s="84">
        <f>C66*19%</f>
        <v>312482.32199999999</v>
      </c>
      <c r="E66" s="85">
        <f t="shared" si="8"/>
        <v>1957126.122</v>
      </c>
      <c r="F66" s="90"/>
      <c r="G66" s="118"/>
      <c r="H66" s="118"/>
    </row>
    <row r="67" spans="1:9" s="28" customFormat="1" ht="16.5" thickTop="1" thickBot="1" x14ac:dyDescent="0.3">
      <c r="A67" s="38" t="s">
        <v>85</v>
      </c>
      <c r="B67" s="2" t="s">
        <v>86</v>
      </c>
      <c r="C67" s="22">
        <v>0</v>
      </c>
      <c r="D67" s="25">
        <f>C67*19%</f>
        <v>0</v>
      </c>
      <c r="E67" s="40">
        <f t="shared" si="8"/>
        <v>0</v>
      </c>
      <c r="F67" s="90"/>
    </row>
    <row r="68" spans="1:9" s="28" customFormat="1" ht="16.5" thickTop="1" thickBot="1" x14ac:dyDescent="0.3">
      <c r="A68" s="93" t="s">
        <v>87</v>
      </c>
      <c r="B68" s="94"/>
      <c r="C68" s="52">
        <f>C56+C59+C66+C67</f>
        <v>1823585.57</v>
      </c>
      <c r="D68" s="52">
        <f>D56+D59+D66+D67</f>
        <v>312482.32199999999</v>
      </c>
      <c r="E68" s="53">
        <f>C68+D68</f>
        <v>2136067.892</v>
      </c>
      <c r="F68" s="90"/>
    </row>
    <row r="69" spans="1:9" s="28" customFormat="1" ht="15" customHeight="1" x14ac:dyDescent="0.25">
      <c r="A69" s="95" t="s">
        <v>88</v>
      </c>
      <c r="B69" s="96"/>
      <c r="C69" s="96"/>
      <c r="D69" s="96"/>
      <c r="E69" s="97"/>
      <c r="F69" s="90"/>
    </row>
    <row r="70" spans="1:9" s="28" customFormat="1" x14ac:dyDescent="0.25">
      <c r="A70" s="36" t="s">
        <v>89</v>
      </c>
      <c r="B70" s="42" t="s">
        <v>90</v>
      </c>
      <c r="C70" s="71">
        <v>0</v>
      </c>
      <c r="D70" s="69">
        <f>C70*19%</f>
        <v>0</v>
      </c>
      <c r="E70" s="70">
        <f>C70+D70</f>
        <v>0</v>
      </c>
      <c r="F70" s="90"/>
    </row>
    <row r="71" spans="1:9" s="28" customFormat="1" x14ac:dyDescent="0.25">
      <c r="A71" s="36" t="s">
        <v>91</v>
      </c>
      <c r="B71" s="4" t="s">
        <v>92</v>
      </c>
      <c r="C71" s="71">
        <v>0</v>
      </c>
      <c r="D71" s="69">
        <f>C71*19%</f>
        <v>0</v>
      </c>
      <c r="E71" s="70">
        <f>C71+D71</f>
        <v>0</v>
      </c>
      <c r="F71" s="90"/>
    </row>
    <row r="72" spans="1:9" s="28" customFormat="1" ht="15.75" thickBot="1" x14ac:dyDescent="0.3">
      <c r="A72" s="93" t="s">
        <v>93</v>
      </c>
      <c r="B72" s="94"/>
      <c r="C72" s="50">
        <f>SUM(C70:C71)</f>
        <v>0</v>
      </c>
      <c r="D72" s="50">
        <f>SUM(D70:D71)</f>
        <v>0</v>
      </c>
      <c r="E72" s="51">
        <f>SUM(E70:E71)</f>
        <v>0</v>
      </c>
      <c r="F72" s="90"/>
    </row>
    <row r="73" spans="1:9" s="28" customFormat="1" ht="15.75" thickBot="1" x14ac:dyDescent="0.3">
      <c r="A73" s="98" t="s">
        <v>94</v>
      </c>
      <c r="B73" s="99"/>
      <c r="C73" s="86">
        <f>C13+C16+C41+C54+C68+C72</f>
        <v>12261854.588325318</v>
      </c>
      <c r="D73" s="86">
        <f>D13+D16+D41+D54+D68+D72</f>
        <v>2286585.9354818105</v>
      </c>
      <c r="E73" s="87">
        <f>E13+E16+E41+E54+E68+E72</f>
        <v>14548440.523807127</v>
      </c>
      <c r="F73" s="90"/>
      <c r="G73" s="48"/>
      <c r="H73" s="48"/>
      <c r="I73" s="48"/>
    </row>
    <row r="74" spans="1:9" s="28" customFormat="1" ht="15.75" thickBot="1" x14ac:dyDescent="0.3">
      <c r="A74" s="100" t="s">
        <v>95</v>
      </c>
      <c r="B74" s="101"/>
      <c r="C74" s="49">
        <f>C11+C12+C16+C43+C49+C57</f>
        <v>9186153.7193277311</v>
      </c>
      <c r="D74" s="49">
        <f>D11+D12+D16+D43+D49+D57</f>
        <v>1745369.2066722692</v>
      </c>
      <c r="E74" s="49">
        <f>E11+E12+E16+E43+E49+E57</f>
        <v>10931522.926000001</v>
      </c>
      <c r="F74" s="90"/>
    </row>
    <row r="76" spans="1:9" s="28" customFormat="1" x14ac:dyDescent="0.25">
      <c r="A76" s="12"/>
      <c r="B76" s="90" t="s">
        <v>99</v>
      </c>
      <c r="C76" s="14"/>
      <c r="D76" s="14"/>
      <c r="E76" s="14"/>
      <c r="F76" s="90"/>
    </row>
    <row r="77" spans="1:9" s="28" customFormat="1" x14ac:dyDescent="0.25">
      <c r="A77" s="12"/>
      <c r="B77" s="13" t="s">
        <v>96</v>
      </c>
      <c r="C77" s="91" t="s">
        <v>97</v>
      </c>
      <c r="D77" s="91"/>
      <c r="E77" s="91"/>
      <c r="F77" s="90"/>
    </row>
    <row r="78" spans="1:9" s="28" customFormat="1" x14ac:dyDescent="0.25">
      <c r="A78" s="12"/>
      <c r="B78" s="12" t="s">
        <v>100</v>
      </c>
      <c r="C78" s="91" t="s">
        <v>101</v>
      </c>
      <c r="D78" s="91"/>
      <c r="E78" s="91"/>
      <c r="F78" s="90"/>
    </row>
    <row r="79" spans="1:9" s="28" customFormat="1" x14ac:dyDescent="0.25">
      <c r="A79" s="12"/>
      <c r="B79" s="90"/>
      <c r="C79" s="92"/>
      <c r="D79" s="92"/>
      <c r="E79" s="92"/>
      <c r="F79" s="90"/>
    </row>
    <row r="84" spans="1:16" s="28" customFormat="1" x14ac:dyDescent="0.25">
      <c r="A84" s="12"/>
      <c r="B84" s="90"/>
      <c r="C84" s="14"/>
      <c r="D84" s="14"/>
      <c r="E84" s="14"/>
      <c r="F84" s="90"/>
      <c r="M84" s="55"/>
    </row>
    <row r="89" spans="1:16" s="28" customFormat="1" x14ac:dyDescent="0.25">
      <c r="A89" s="12"/>
      <c r="B89" s="90"/>
      <c r="C89" s="14"/>
      <c r="D89" s="14"/>
      <c r="E89" s="14"/>
      <c r="F89" s="90"/>
      <c r="P89" s="48"/>
    </row>
    <row r="90" spans="1:16" s="28" customFormat="1" x14ac:dyDescent="0.25">
      <c r="A90" s="12"/>
      <c r="B90" s="90"/>
      <c r="C90" s="14"/>
      <c r="D90" s="14"/>
      <c r="E90" s="14"/>
      <c r="F90" s="90"/>
      <c r="P90" s="48"/>
    </row>
    <row r="91" spans="1:16" s="28" customFormat="1" x14ac:dyDescent="0.25">
      <c r="A91" s="12"/>
      <c r="B91" s="90"/>
      <c r="C91" s="14"/>
      <c r="D91" s="14"/>
      <c r="E91" s="14"/>
      <c r="F91" s="90"/>
      <c r="P91" s="48"/>
    </row>
    <row r="92" spans="1:16" s="28" customFormat="1" x14ac:dyDescent="0.25">
      <c r="A92" s="12"/>
      <c r="B92" s="90"/>
      <c r="C92" s="14"/>
      <c r="D92" s="14"/>
      <c r="E92" s="14"/>
      <c r="F92" s="90"/>
      <c r="P92" s="48"/>
    </row>
    <row r="95" spans="1:16" s="28" customFormat="1" x14ac:dyDescent="0.25">
      <c r="A95" s="12"/>
      <c r="B95" s="90"/>
      <c r="C95" s="14"/>
      <c r="D95" s="14"/>
      <c r="E95" s="14"/>
      <c r="F95" s="90"/>
      <c r="P95" s="48"/>
    </row>
    <row r="96" spans="1:16" s="28" customFormat="1" x14ac:dyDescent="0.25">
      <c r="A96" s="12"/>
      <c r="B96" s="90"/>
      <c r="C96" s="14"/>
      <c r="D96" s="14"/>
      <c r="E96" s="14"/>
      <c r="F96" s="90"/>
      <c r="P96" s="48"/>
    </row>
    <row r="98" spans="1:18" s="28" customFormat="1" x14ac:dyDescent="0.25">
      <c r="A98" s="12"/>
      <c r="B98" s="90"/>
      <c r="C98" s="14"/>
      <c r="D98" s="14"/>
      <c r="E98" s="14"/>
      <c r="F98" s="90"/>
      <c r="P98" s="48"/>
      <c r="R98" s="48"/>
    </row>
    <row r="99" spans="1:18" s="28" customFormat="1" x14ac:dyDescent="0.25">
      <c r="A99" s="12"/>
      <c r="B99" s="90"/>
      <c r="C99" s="14"/>
      <c r="D99" s="14"/>
      <c r="E99" s="14"/>
      <c r="F99" s="90"/>
      <c r="K99" s="48"/>
      <c r="P99" s="48"/>
    </row>
    <row r="100" spans="1:18" s="28" customFormat="1" x14ac:dyDescent="0.25">
      <c r="A100" s="12"/>
      <c r="B100" s="90"/>
      <c r="C100" s="14"/>
      <c r="D100" s="14"/>
      <c r="E100" s="14"/>
      <c r="F100" s="90"/>
      <c r="P100" s="48"/>
    </row>
    <row r="103" spans="1:18" s="28" customFormat="1" x14ac:dyDescent="0.25">
      <c r="A103" s="12"/>
      <c r="B103" s="90"/>
      <c r="C103" s="14"/>
      <c r="D103" s="14"/>
      <c r="E103" s="14"/>
      <c r="F103" s="90"/>
      <c r="P103" s="48"/>
    </row>
    <row r="105" spans="1:18" s="28" customFormat="1" x14ac:dyDescent="0.25">
      <c r="A105" s="12"/>
      <c r="B105" s="90"/>
      <c r="C105" s="14"/>
      <c r="D105" s="14"/>
      <c r="E105" s="14"/>
      <c r="F105" s="90"/>
      <c r="M105" s="48"/>
    </row>
    <row r="106" spans="1:18" s="28" customFormat="1" x14ac:dyDescent="0.25">
      <c r="A106" s="12"/>
      <c r="B106" s="90"/>
      <c r="C106" s="14"/>
      <c r="D106" s="14"/>
      <c r="E106" s="14"/>
      <c r="F106" s="90"/>
      <c r="P106" s="48"/>
    </row>
    <row r="107" spans="1:18" s="28" customFormat="1" x14ac:dyDescent="0.25">
      <c r="A107" s="12"/>
      <c r="B107" s="90"/>
      <c r="C107" s="14"/>
      <c r="D107" s="14"/>
      <c r="E107" s="14"/>
      <c r="F107" s="90"/>
      <c r="M107" s="48"/>
    </row>
  </sheetData>
  <mergeCells count="25">
    <mergeCell ref="L14:N14"/>
    <mergeCell ref="A1:B1"/>
    <mergeCell ref="A2:B2"/>
    <mergeCell ref="A3:B3"/>
    <mergeCell ref="A4:E4"/>
    <mergeCell ref="A5:E5"/>
    <mergeCell ref="A55:E55"/>
    <mergeCell ref="A6:A7"/>
    <mergeCell ref="B6:B7"/>
    <mergeCell ref="A9:E9"/>
    <mergeCell ref="A13:B13"/>
    <mergeCell ref="A14:E14"/>
    <mergeCell ref="A16:B16"/>
    <mergeCell ref="A17:E17"/>
    <mergeCell ref="A41:B41"/>
    <mergeCell ref="A42:E42"/>
    <mergeCell ref="A54:B54"/>
    <mergeCell ref="C78:E78"/>
    <mergeCell ref="C79:E79"/>
    <mergeCell ref="A68:B68"/>
    <mergeCell ref="A69:E69"/>
    <mergeCell ref="A72:B72"/>
    <mergeCell ref="A73:B73"/>
    <mergeCell ref="A74:B74"/>
    <mergeCell ref="C77:E77"/>
  </mergeCells>
  <pageMargins left="0.25" right="0.25" top="0.75000000000000011" bottom="0.75000000000000011" header="0.51180555555555507" footer="0.51180555555555507"/>
  <pageSetup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workbookViewId="0">
      <selection activeCell="G76" sqref="G76"/>
    </sheetView>
  </sheetViews>
  <sheetFormatPr defaultColWidth="8.7109375" defaultRowHeight="15" x14ac:dyDescent="0.25"/>
  <cols>
    <col min="1" max="1" width="7.140625" style="12" customWidth="1"/>
    <col min="2" max="2" width="51.7109375" style="88" customWidth="1"/>
    <col min="3" max="3" width="14.28515625" style="14" customWidth="1"/>
    <col min="4" max="4" width="13.5703125" style="14" customWidth="1"/>
    <col min="5" max="5" width="13.7109375" style="14" customWidth="1"/>
    <col min="6" max="6" width="8.7109375" style="88" customWidth="1"/>
    <col min="7" max="7" width="14" style="28" customWidth="1"/>
    <col min="8" max="8" width="13.5703125" style="28" customWidth="1"/>
    <col min="9" max="9" width="10.85546875" style="28" customWidth="1"/>
    <col min="10" max="10" width="14.28515625" style="28" customWidth="1"/>
    <col min="11" max="11" width="29" style="28" customWidth="1"/>
    <col min="12" max="12" width="10.5703125" style="28" customWidth="1"/>
    <col min="13" max="13" width="7.140625" style="28" customWidth="1"/>
    <col min="14" max="14" width="18.42578125" style="28" customWidth="1"/>
    <col min="15" max="15" width="8.7109375" style="28" customWidth="1"/>
    <col min="16" max="16" width="14.42578125" style="28" customWidth="1"/>
    <col min="17" max="17" width="8.7109375" style="28" customWidth="1"/>
    <col min="18" max="18" width="13.7109375" style="28" customWidth="1"/>
    <col min="19" max="19" width="8.7109375" style="28" customWidth="1"/>
    <col min="20" max="22" width="8.7109375" style="28"/>
    <col min="23" max="16384" width="8.7109375" style="88"/>
  </cols>
  <sheetData>
    <row r="1" spans="1:14" x14ac:dyDescent="0.25">
      <c r="A1" s="92"/>
      <c r="B1" s="92"/>
    </row>
    <row r="2" spans="1:14" ht="13.5" customHeight="1" thickBot="1" x14ac:dyDescent="0.3">
      <c r="A2" s="92"/>
      <c r="B2" s="92"/>
    </row>
    <row r="3" spans="1:14" ht="15.75" hidden="1" thickBot="1" x14ac:dyDescent="0.3">
      <c r="A3" s="92"/>
      <c r="B3" s="92"/>
    </row>
    <row r="4" spans="1:14" ht="31.15" customHeight="1" x14ac:dyDescent="0.25">
      <c r="A4" s="112" t="s">
        <v>98</v>
      </c>
      <c r="B4" s="113"/>
      <c r="C4" s="113"/>
      <c r="D4" s="113"/>
      <c r="E4" s="114"/>
    </row>
    <row r="5" spans="1:14" ht="37.5" customHeight="1" x14ac:dyDescent="0.25">
      <c r="A5" s="115" t="s">
        <v>112</v>
      </c>
      <c r="B5" s="116"/>
      <c r="C5" s="116"/>
      <c r="D5" s="116"/>
      <c r="E5" s="117"/>
    </row>
    <row r="6" spans="1:14" ht="30" customHeight="1" thickBot="1" x14ac:dyDescent="0.3">
      <c r="A6" s="105" t="s">
        <v>0</v>
      </c>
      <c r="B6" s="106" t="s">
        <v>1</v>
      </c>
      <c r="C6" s="15" t="s">
        <v>2</v>
      </c>
      <c r="D6" s="16" t="s">
        <v>3</v>
      </c>
      <c r="E6" s="30" t="s">
        <v>4</v>
      </c>
    </row>
    <row r="7" spans="1:14" ht="15.75" thickBot="1" x14ac:dyDescent="0.3">
      <c r="A7" s="105"/>
      <c r="B7" s="106"/>
      <c r="C7" s="17" t="s">
        <v>5</v>
      </c>
      <c r="D7" s="18" t="s">
        <v>5</v>
      </c>
      <c r="E7" s="31" t="s">
        <v>5</v>
      </c>
    </row>
    <row r="8" spans="1:14" ht="15.75" thickBot="1" x14ac:dyDescent="0.3">
      <c r="A8" s="57" t="s">
        <v>6</v>
      </c>
      <c r="B8" s="58" t="s">
        <v>7</v>
      </c>
      <c r="C8" s="19" t="s">
        <v>8</v>
      </c>
      <c r="D8" s="19" t="s">
        <v>9</v>
      </c>
      <c r="E8" s="33" t="s">
        <v>10</v>
      </c>
    </row>
    <row r="9" spans="1:14" x14ac:dyDescent="0.25">
      <c r="A9" s="102" t="s">
        <v>11</v>
      </c>
      <c r="B9" s="103"/>
      <c r="C9" s="103"/>
      <c r="D9" s="103"/>
      <c r="E9" s="104"/>
    </row>
    <row r="10" spans="1:14" x14ac:dyDescent="0.25">
      <c r="A10" s="34" t="s">
        <v>12</v>
      </c>
      <c r="B10" s="1" t="s">
        <v>13</v>
      </c>
      <c r="C10" s="20">
        <v>0</v>
      </c>
      <c r="D10" s="20">
        <f t="shared" ref="D10:D12" si="0">C10*19%</f>
        <v>0</v>
      </c>
      <c r="E10" s="35">
        <f t="shared" ref="E10:E12" si="1">C10+D10</f>
        <v>0</v>
      </c>
    </row>
    <row r="11" spans="1:14" ht="15.75" thickBot="1" x14ac:dyDescent="0.3">
      <c r="A11" s="36" t="s">
        <v>14</v>
      </c>
      <c r="B11" s="1" t="s">
        <v>15</v>
      </c>
      <c r="C11" s="21">
        <v>0</v>
      </c>
      <c r="D11" s="20">
        <f t="shared" si="0"/>
        <v>0</v>
      </c>
      <c r="E11" s="37">
        <f t="shared" si="1"/>
        <v>0</v>
      </c>
    </row>
    <row r="12" spans="1:14" ht="31.5" thickTop="1" thickBot="1" x14ac:dyDescent="0.3">
      <c r="A12" s="38" t="s">
        <v>16</v>
      </c>
      <c r="B12" s="2" t="s">
        <v>17</v>
      </c>
      <c r="C12" s="22">
        <v>0</v>
      </c>
      <c r="D12" s="25">
        <f t="shared" si="0"/>
        <v>0</v>
      </c>
      <c r="E12" s="40">
        <f t="shared" si="1"/>
        <v>0</v>
      </c>
    </row>
    <row r="13" spans="1:14" ht="16.5" thickTop="1" thickBot="1" x14ac:dyDescent="0.3">
      <c r="A13" s="93" t="s">
        <v>18</v>
      </c>
      <c r="B13" s="94"/>
      <c r="C13" s="52">
        <f>C10+C11+C12</f>
        <v>0</v>
      </c>
      <c r="D13" s="52">
        <f>D10+D11+D12</f>
        <v>0</v>
      </c>
      <c r="E13" s="52">
        <f>E10+E11+E12</f>
        <v>0</v>
      </c>
    </row>
    <row r="14" spans="1:14" ht="15" customHeight="1" x14ac:dyDescent="0.25">
      <c r="A14" s="95" t="s">
        <v>19</v>
      </c>
      <c r="B14" s="96"/>
      <c r="C14" s="96"/>
      <c r="D14" s="96"/>
      <c r="E14" s="97"/>
      <c r="L14" s="111"/>
      <c r="M14" s="111"/>
      <c r="N14" s="111"/>
    </row>
    <row r="15" spans="1:14" ht="30" x14ac:dyDescent="0.25">
      <c r="A15" s="41" t="s">
        <v>20</v>
      </c>
      <c r="B15" s="42" t="s">
        <v>21</v>
      </c>
      <c r="C15" s="20">
        <v>332773.11</v>
      </c>
      <c r="D15" s="21">
        <f>C15*19%</f>
        <v>63226.890899999999</v>
      </c>
      <c r="E15" s="37">
        <f>C15+D15</f>
        <v>396000.00089999998</v>
      </c>
      <c r="L15" s="54"/>
    </row>
    <row r="16" spans="1:14" ht="15.75" thickBot="1" x14ac:dyDescent="0.3">
      <c r="A16" s="93" t="s">
        <v>22</v>
      </c>
      <c r="B16" s="94"/>
      <c r="C16" s="50">
        <f>C15</f>
        <v>332773.11</v>
      </c>
      <c r="D16" s="50">
        <f>D15</f>
        <v>63226.890899999999</v>
      </c>
      <c r="E16" s="51">
        <f>E15</f>
        <v>396000.00089999998</v>
      </c>
    </row>
    <row r="17" spans="1:8" ht="15" customHeight="1" x14ac:dyDescent="0.25">
      <c r="A17" s="95" t="s">
        <v>23</v>
      </c>
      <c r="B17" s="96"/>
      <c r="C17" s="96"/>
      <c r="D17" s="96"/>
      <c r="E17" s="97"/>
    </row>
    <row r="18" spans="1:8" x14ac:dyDescent="0.25">
      <c r="A18" s="36" t="s">
        <v>24</v>
      </c>
      <c r="B18" s="4" t="s">
        <v>25</v>
      </c>
      <c r="C18" s="21">
        <f>C19+C20+C21</f>
        <v>58000</v>
      </c>
      <c r="D18" s="21">
        <f>C18*19%</f>
        <v>11020</v>
      </c>
      <c r="E18" s="37">
        <f>C18+D18</f>
        <v>69020</v>
      </c>
    </row>
    <row r="19" spans="1:8" x14ac:dyDescent="0.25">
      <c r="A19" s="36"/>
      <c r="B19" s="4" t="s">
        <v>26</v>
      </c>
      <c r="C19" s="20">
        <v>58000</v>
      </c>
      <c r="D19" s="21">
        <f t="shared" ref="D19:D24" si="2">C19*19%</f>
        <v>11020</v>
      </c>
      <c r="E19" s="37">
        <f t="shared" ref="E19:E24" si="3">C19+D19</f>
        <v>69020</v>
      </c>
    </row>
    <row r="20" spans="1:8" x14ac:dyDescent="0.25">
      <c r="A20" s="36"/>
      <c r="B20" s="4" t="s">
        <v>27</v>
      </c>
      <c r="C20" s="20">
        <v>0</v>
      </c>
      <c r="D20" s="21">
        <f t="shared" si="2"/>
        <v>0</v>
      </c>
      <c r="E20" s="37">
        <f t="shared" si="3"/>
        <v>0</v>
      </c>
    </row>
    <row r="21" spans="1:8" ht="15.75" thickBot="1" x14ac:dyDescent="0.3">
      <c r="A21" s="43"/>
      <c r="B21" s="5" t="s">
        <v>28</v>
      </c>
      <c r="C21" s="23">
        <v>0</v>
      </c>
      <c r="D21" s="21">
        <f t="shared" si="2"/>
        <v>0</v>
      </c>
      <c r="E21" s="37">
        <f t="shared" si="3"/>
        <v>0</v>
      </c>
    </row>
    <row r="22" spans="1:8" ht="46.5" thickTop="1" thickBot="1" x14ac:dyDescent="0.3">
      <c r="A22" s="38" t="s">
        <v>29</v>
      </c>
      <c r="B22" s="2" t="s">
        <v>30</v>
      </c>
      <c r="C22" s="22">
        <v>48250</v>
      </c>
      <c r="D22" s="21">
        <v>0</v>
      </c>
      <c r="E22" s="37">
        <f t="shared" si="3"/>
        <v>48250</v>
      </c>
    </row>
    <row r="23" spans="1:8" ht="16.5" thickTop="1" thickBot="1" x14ac:dyDescent="0.3">
      <c r="A23" s="38" t="s">
        <v>31</v>
      </c>
      <c r="B23" s="3" t="s">
        <v>32</v>
      </c>
      <c r="C23" s="22">
        <v>0</v>
      </c>
      <c r="D23" s="21">
        <f t="shared" si="2"/>
        <v>0</v>
      </c>
      <c r="E23" s="37">
        <f t="shared" si="3"/>
        <v>0</v>
      </c>
    </row>
    <row r="24" spans="1:8" ht="31.5" thickTop="1" thickBot="1" x14ac:dyDescent="0.3">
      <c r="A24" s="38" t="s">
        <v>33</v>
      </c>
      <c r="B24" s="2" t="s">
        <v>34</v>
      </c>
      <c r="C24" s="22">
        <v>0</v>
      </c>
      <c r="D24" s="21">
        <f t="shared" si="2"/>
        <v>0</v>
      </c>
      <c r="E24" s="37">
        <f t="shared" si="3"/>
        <v>0</v>
      </c>
    </row>
    <row r="25" spans="1:8" ht="15.75" thickTop="1" x14ac:dyDescent="0.25">
      <c r="A25" s="45" t="s">
        <v>35</v>
      </c>
      <c r="B25" s="6" t="s">
        <v>36</v>
      </c>
      <c r="C25" s="75">
        <f>C26+C27+C28+C29+C30+C31</f>
        <v>260098.38</v>
      </c>
      <c r="D25" s="75">
        <f>D26+D27+D28+D29+D30+D31</f>
        <v>49418.692200000005</v>
      </c>
      <c r="E25" s="76">
        <f>E26+E27+E28+E29+E30+E31</f>
        <v>309517.0722</v>
      </c>
      <c r="G25" s="48"/>
    </row>
    <row r="26" spans="1:8" x14ac:dyDescent="0.25">
      <c r="A26" s="36"/>
      <c r="B26" s="7" t="s">
        <v>37</v>
      </c>
      <c r="C26" s="20">
        <v>0</v>
      </c>
      <c r="D26" s="20">
        <f t="shared" ref="D26:D32" si="4">C26*19/100</f>
        <v>0</v>
      </c>
      <c r="E26" s="35">
        <f t="shared" ref="E26:E35" si="5">C26+D26</f>
        <v>0</v>
      </c>
    </row>
    <row r="27" spans="1:8" x14ac:dyDescent="0.25">
      <c r="A27" s="36"/>
      <c r="B27" s="7" t="s">
        <v>38</v>
      </c>
      <c r="C27" s="20">
        <v>0</v>
      </c>
      <c r="D27" s="20">
        <f t="shared" si="4"/>
        <v>0</v>
      </c>
      <c r="E27" s="35">
        <f t="shared" si="5"/>
        <v>0</v>
      </c>
    </row>
    <row r="28" spans="1:8" ht="30" customHeight="1" x14ac:dyDescent="0.25">
      <c r="A28" s="36"/>
      <c r="B28" s="7" t="s">
        <v>39</v>
      </c>
      <c r="C28" s="77">
        <v>93093.77</v>
      </c>
      <c r="D28" s="77">
        <f t="shared" si="4"/>
        <v>17687.816300000002</v>
      </c>
      <c r="E28" s="78">
        <f t="shared" si="5"/>
        <v>110781.58630000001</v>
      </c>
    </row>
    <row r="29" spans="1:8" ht="45" x14ac:dyDescent="0.25">
      <c r="A29" s="36"/>
      <c r="B29" s="7" t="s">
        <v>40</v>
      </c>
      <c r="C29" s="20">
        <v>0</v>
      </c>
      <c r="D29" s="20">
        <f t="shared" si="4"/>
        <v>0</v>
      </c>
      <c r="E29" s="35">
        <f t="shared" si="5"/>
        <v>0</v>
      </c>
    </row>
    <row r="30" spans="1:8" ht="45" x14ac:dyDescent="0.25">
      <c r="A30" s="36"/>
      <c r="B30" s="7" t="s">
        <v>41</v>
      </c>
      <c r="C30" s="20">
        <v>9500</v>
      </c>
      <c r="D30" s="20">
        <f t="shared" si="4"/>
        <v>1805</v>
      </c>
      <c r="E30" s="35">
        <f t="shared" si="5"/>
        <v>11305</v>
      </c>
      <c r="H30" s="29"/>
    </row>
    <row r="31" spans="1:8" ht="15.75" thickBot="1" x14ac:dyDescent="0.3">
      <c r="A31" s="43"/>
      <c r="B31" s="8" t="s">
        <v>42</v>
      </c>
      <c r="C31" s="79">
        <v>157504.60999999999</v>
      </c>
      <c r="D31" s="79">
        <f t="shared" si="4"/>
        <v>29925.875899999999</v>
      </c>
      <c r="E31" s="80">
        <f t="shared" si="5"/>
        <v>187430.48589999997</v>
      </c>
      <c r="H31" s="29"/>
    </row>
    <row r="32" spans="1:8" ht="16.5" thickTop="1" thickBot="1" x14ac:dyDescent="0.3">
      <c r="A32" s="38" t="s">
        <v>43</v>
      </c>
      <c r="B32" s="2" t="s">
        <v>44</v>
      </c>
      <c r="C32" s="22">
        <v>0</v>
      </c>
      <c r="D32" s="22">
        <f t="shared" si="4"/>
        <v>0</v>
      </c>
      <c r="E32" s="39">
        <f t="shared" si="5"/>
        <v>0</v>
      </c>
      <c r="H32" s="29"/>
    </row>
    <row r="33" spans="1:8" ht="15.75" thickTop="1" x14ac:dyDescent="0.25">
      <c r="A33" s="45" t="s">
        <v>45</v>
      </c>
      <c r="B33" s="9" t="s">
        <v>46</v>
      </c>
      <c r="C33" s="24">
        <f>C34+C35</f>
        <v>0</v>
      </c>
      <c r="D33" s="21">
        <f>C33*19%</f>
        <v>0</v>
      </c>
      <c r="E33" s="37">
        <f t="shared" si="5"/>
        <v>0</v>
      </c>
    </row>
    <row r="34" spans="1:8" ht="30" x14ac:dyDescent="0.25">
      <c r="A34" s="36"/>
      <c r="B34" s="7" t="s">
        <v>47</v>
      </c>
      <c r="C34" s="20">
        <v>0</v>
      </c>
      <c r="D34" s="20">
        <f>C34*19/100</f>
        <v>0</v>
      </c>
      <c r="E34" s="35">
        <f t="shared" si="5"/>
        <v>0</v>
      </c>
    </row>
    <row r="35" spans="1:8" ht="15.75" thickBot="1" x14ac:dyDescent="0.3">
      <c r="A35" s="43"/>
      <c r="B35" s="8" t="s">
        <v>48</v>
      </c>
      <c r="C35" s="23">
        <v>0</v>
      </c>
      <c r="D35" s="20">
        <f>C35*19/100</f>
        <v>0</v>
      </c>
      <c r="E35" s="35">
        <f t="shared" si="5"/>
        <v>0</v>
      </c>
    </row>
    <row r="36" spans="1:8" ht="15.75" thickTop="1" x14ac:dyDescent="0.25">
      <c r="A36" s="45" t="s">
        <v>49</v>
      </c>
      <c r="B36" s="9" t="s">
        <v>50</v>
      </c>
      <c r="C36" s="75">
        <f>C37+C40</f>
        <v>326917.11303120002</v>
      </c>
      <c r="D36" s="81">
        <f>C36*19%</f>
        <v>62114.251475928002</v>
      </c>
      <c r="E36" s="82">
        <f>E37+E40</f>
        <v>389031.36450712802</v>
      </c>
      <c r="G36" s="48"/>
    </row>
    <row r="37" spans="1:8" x14ac:dyDescent="0.25">
      <c r="A37" s="36"/>
      <c r="B37" s="4" t="s">
        <v>51</v>
      </c>
      <c r="C37" s="81">
        <f>C38+C39</f>
        <v>185907.43303120002</v>
      </c>
      <c r="D37" s="81">
        <f>C37*19/100</f>
        <v>35322.412275928</v>
      </c>
      <c r="E37" s="82">
        <f>E38+E39</f>
        <v>221229.84530712801</v>
      </c>
    </row>
    <row r="38" spans="1:8" x14ac:dyDescent="0.25">
      <c r="A38" s="36"/>
      <c r="B38" s="4" t="s">
        <v>52</v>
      </c>
      <c r="C38" s="20">
        <v>100000</v>
      </c>
      <c r="D38" s="20">
        <f>C38*19/100</f>
        <v>19000</v>
      </c>
      <c r="E38" s="35">
        <f>C38+D38</f>
        <v>119000</v>
      </c>
    </row>
    <row r="39" spans="1:8" ht="75" x14ac:dyDescent="0.25">
      <c r="A39" s="36"/>
      <c r="B39" s="7" t="s">
        <v>53</v>
      </c>
      <c r="C39" s="73">
        <v>85907.433031200009</v>
      </c>
      <c r="D39" s="73">
        <f>C39*19/100</f>
        <v>16322.412275928004</v>
      </c>
      <c r="E39" s="74">
        <f>C39+D39</f>
        <v>102229.84530712801</v>
      </c>
    </row>
    <row r="40" spans="1:8" ht="15.75" thickBot="1" x14ac:dyDescent="0.3">
      <c r="A40" s="43"/>
      <c r="B40" s="8" t="s">
        <v>54</v>
      </c>
      <c r="C40" s="23">
        <v>141009.68</v>
      </c>
      <c r="D40" s="23">
        <f>C40*19/100</f>
        <v>26791.839199999999</v>
      </c>
      <c r="E40" s="44">
        <f>C40+D40</f>
        <v>167801.51919999998</v>
      </c>
    </row>
    <row r="41" spans="1:8" ht="16.5" thickTop="1" thickBot="1" x14ac:dyDescent="0.3">
      <c r="A41" s="107" t="s">
        <v>55</v>
      </c>
      <c r="B41" s="108"/>
      <c r="C41" s="52">
        <f>C18+C22+C23+C24+C25+C32+C33+C36</f>
        <v>693265.49303120002</v>
      </c>
      <c r="D41" s="52">
        <f>D18+D22+D23+D24+D25+D32+D33+D36</f>
        <v>122552.94367592801</v>
      </c>
      <c r="E41" s="53">
        <f>E18+E22+E23+E24+E25+E32+E33+E36</f>
        <v>815818.43670712807</v>
      </c>
      <c r="G41" s="48"/>
    </row>
    <row r="42" spans="1:8" x14ac:dyDescent="0.25">
      <c r="A42" s="102" t="s">
        <v>56</v>
      </c>
      <c r="B42" s="103"/>
      <c r="C42" s="109"/>
      <c r="D42" s="109"/>
      <c r="E42" s="110"/>
      <c r="H42" s="56"/>
    </row>
    <row r="43" spans="1:8" x14ac:dyDescent="0.25">
      <c r="A43" s="47" t="s">
        <v>57</v>
      </c>
      <c r="B43" s="10" t="s">
        <v>58</v>
      </c>
      <c r="C43" s="26">
        <f>C44+C45+C46+C47+C48</f>
        <v>21361023.109999999</v>
      </c>
      <c r="D43" s="26">
        <f>C43*19/100</f>
        <v>4058594.3908999995</v>
      </c>
      <c r="E43" s="26">
        <f>C43+D43</f>
        <v>25419617.5009</v>
      </c>
    </row>
    <row r="44" spans="1:8" x14ac:dyDescent="0.25">
      <c r="A44" s="60" t="s">
        <v>59</v>
      </c>
      <c r="B44" s="61" t="s">
        <v>106</v>
      </c>
      <c r="C44" s="66">
        <v>64573.29</v>
      </c>
      <c r="D44" s="67">
        <f t="shared" ref="D44:D52" si="6">C44*19%</f>
        <v>12268.9251</v>
      </c>
      <c r="E44" s="68">
        <f t="shared" ref="E44:E52" si="7">C44+D44</f>
        <v>76842.215100000001</v>
      </c>
    </row>
    <row r="45" spans="1:8" x14ac:dyDescent="0.25">
      <c r="A45" s="60" t="s">
        <v>102</v>
      </c>
      <c r="B45" s="62" t="s">
        <v>107</v>
      </c>
      <c r="C45" s="69">
        <v>5020300.38</v>
      </c>
      <c r="D45" s="69">
        <f t="shared" si="6"/>
        <v>953857.07219999994</v>
      </c>
      <c r="E45" s="70">
        <f t="shared" si="7"/>
        <v>5974157.4522000002</v>
      </c>
    </row>
    <row r="46" spans="1:8" x14ac:dyDescent="0.25">
      <c r="A46" s="60" t="s">
        <v>103</v>
      </c>
      <c r="B46" s="62" t="s">
        <v>108</v>
      </c>
      <c r="C46" s="69">
        <v>8508372.2699999996</v>
      </c>
      <c r="D46" s="69">
        <f t="shared" si="6"/>
        <v>1616590.7312999999</v>
      </c>
      <c r="E46" s="70">
        <f t="shared" si="7"/>
        <v>10124963.0013</v>
      </c>
    </row>
    <row r="47" spans="1:8" x14ac:dyDescent="0.25">
      <c r="A47" s="60" t="s">
        <v>104</v>
      </c>
      <c r="B47" s="62" t="s">
        <v>109</v>
      </c>
      <c r="C47" s="69">
        <v>2828085.15</v>
      </c>
      <c r="D47" s="69">
        <f t="shared" si="6"/>
        <v>537336.17850000004</v>
      </c>
      <c r="E47" s="70">
        <f t="shared" si="7"/>
        <v>3365421.3284999998</v>
      </c>
    </row>
    <row r="48" spans="1:8" x14ac:dyDescent="0.25">
      <c r="A48" s="60" t="s">
        <v>105</v>
      </c>
      <c r="B48" s="62" t="s">
        <v>110</v>
      </c>
      <c r="C48" s="69">
        <v>4939692.0199999996</v>
      </c>
      <c r="D48" s="69">
        <f t="shared" si="6"/>
        <v>938541.48379999993</v>
      </c>
      <c r="E48" s="70">
        <f t="shared" si="7"/>
        <v>5878233.5037999991</v>
      </c>
    </row>
    <row r="49" spans="1:12" x14ac:dyDescent="0.25">
      <c r="A49" s="36" t="s">
        <v>60</v>
      </c>
      <c r="B49" s="4" t="s">
        <v>61</v>
      </c>
      <c r="C49" s="20">
        <v>0</v>
      </c>
      <c r="D49" s="21">
        <f t="shared" si="6"/>
        <v>0</v>
      </c>
      <c r="E49" s="37">
        <f t="shared" si="7"/>
        <v>0</v>
      </c>
    </row>
    <row r="50" spans="1:12" ht="30" x14ac:dyDescent="0.25">
      <c r="A50" s="36" t="s">
        <v>62</v>
      </c>
      <c r="B50" s="7" t="s">
        <v>63</v>
      </c>
      <c r="C50" s="20">
        <v>940751.95</v>
      </c>
      <c r="D50" s="21">
        <f t="shared" si="6"/>
        <v>178742.87049999999</v>
      </c>
      <c r="E50" s="37">
        <f t="shared" si="7"/>
        <v>1119494.8204999999</v>
      </c>
    </row>
    <row r="51" spans="1:12" ht="45" x14ac:dyDescent="0.25">
      <c r="A51" s="36" t="s">
        <v>64</v>
      </c>
      <c r="B51" s="7" t="s">
        <v>65</v>
      </c>
      <c r="C51" s="20">
        <v>0</v>
      </c>
      <c r="D51" s="21">
        <f t="shared" si="6"/>
        <v>0</v>
      </c>
      <c r="E51" s="37">
        <f t="shared" si="7"/>
        <v>0</v>
      </c>
    </row>
    <row r="52" spans="1:12" x14ac:dyDescent="0.25">
      <c r="A52" s="36" t="s">
        <v>66</v>
      </c>
      <c r="B52" s="7" t="s">
        <v>67</v>
      </c>
      <c r="C52" s="20">
        <v>0</v>
      </c>
      <c r="D52" s="21">
        <f t="shared" si="6"/>
        <v>0</v>
      </c>
      <c r="E52" s="37">
        <f t="shared" si="7"/>
        <v>0</v>
      </c>
    </row>
    <row r="53" spans="1:12" x14ac:dyDescent="0.25">
      <c r="A53" s="36" t="s">
        <v>68</v>
      </c>
      <c r="B53" s="7" t="s">
        <v>69</v>
      </c>
      <c r="C53" s="71">
        <v>0</v>
      </c>
      <c r="D53" s="71">
        <f>C53*19/100</f>
        <v>0</v>
      </c>
      <c r="E53" s="72">
        <f>C53+D53</f>
        <v>0</v>
      </c>
    </row>
    <row r="54" spans="1:12" ht="15.75" thickBot="1" x14ac:dyDescent="0.3">
      <c r="A54" s="93" t="s">
        <v>70</v>
      </c>
      <c r="B54" s="94"/>
      <c r="C54" s="50">
        <f>C43+C49+C50+C51+C52+C53</f>
        <v>22301775.059999999</v>
      </c>
      <c r="D54" s="50">
        <f>C54*19%</f>
        <v>4237337.2614000002</v>
      </c>
      <c r="E54" s="51">
        <f>C54+D54</f>
        <v>26539112.321399998</v>
      </c>
      <c r="L54" s="55"/>
    </row>
    <row r="55" spans="1:12" x14ac:dyDescent="0.25">
      <c r="A55" s="102" t="s">
        <v>71</v>
      </c>
      <c r="B55" s="103"/>
      <c r="C55" s="103"/>
      <c r="D55" s="103"/>
      <c r="E55" s="104"/>
    </row>
    <row r="56" spans="1:12" x14ac:dyDescent="0.25">
      <c r="A56" s="36" t="s">
        <v>72</v>
      </c>
      <c r="B56" s="11" t="s">
        <v>73</v>
      </c>
      <c r="C56" s="21">
        <f>C57+C58</f>
        <v>0</v>
      </c>
      <c r="D56" s="21">
        <f>C56*19%</f>
        <v>0</v>
      </c>
      <c r="E56" s="37">
        <f t="shared" ref="E56:E67" si="8">C56+D56</f>
        <v>0</v>
      </c>
    </row>
    <row r="57" spans="1:12" ht="45" x14ac:dyDescent="0.25">
      <c r="A57" s="36"/>
      <c r="B57" s="7" t="s">
        <v>74</v>
      </c>
      <c r="C57" s="27">
        <v>0</v>
      </c>
      <c r="D57" s="21">
        <f>C57*19%</f>
        <v>0</v>
      </c>
      <c r="E57" s="37">
        <f t="shared" si="8"/>
        <v>0</v>
      </c>
    </row>
    <row r="58" spans="1:12" ht="15.75" thickBot="1" x14ac:dyDescent="0.3">
      <c r="A58" s="43"/>
      <c r="B58" s="5" t="s">
        <v>75</v>
      </c>
      <c r="C58" s="23">
        <v>0</v>
      </c>
      <c r="D58" s="21">
        <f>C58*19%</f>
        <v>0</v>
      </c>
      <c r="E58" s="37">
        <f t="shared" si="8"/>
        <v>0</v>
      </c>
      <c r="L58" s="29"/>
    </row>
    <row r="59" spans="1:12" ht="15.75" thickTop="1" x14ac:dyDescent="0.25">
      <c r="A59" s="45" t="s">
        <v>76</v>
      </c>
      <c r="B59" s="9" t="s">
        <v>77</v>
      </c>
      <c r="C59" s="24">
        <f>C60+C61+C62+C63+C64+C65</f>
        <v>272661.61</v>
      </c>
      <c r="D59" s="24">
        <f>D60+D61+D62+D63+D64</f>
        <v>6465.7190000000001</v>
      </c>
      <c r="E59" s="46">
        <f t="shared" si="8"/>
        <v>279127.32899999997</v>
      </c>
      <c r="L59" s="29"/>
    </row>
    <row r="60" spans="1:12" ht="45" x14ac:dyDescent="0.25">
      <c r="A60" s="36"/>
      <c r="B60" s="7" t="s">
        <v>78</v>
      </c>
      <c r="C60" s="20">
        <v>0</v>
      </c>
      <c r="D60" s="20">
        <f>C60*19/100</f>
        <v>0</v>
      </c>
      <c r="E60" s="35">
        <f t="shared" si="8"/>
        <v>0</v>
      </c>
      <c r="L60" s="55"/>
    </row>
    <row r="61" spans="1:12" ht="45" x14ac:dyDescent="0.25">
      <c r="A61" s="36"/>
      <c r="B61" s="7" t="s">
        <v>79</v>
      </c>
      <c r="C61" s="20">
        <v>108468.73</v>
      </c>
      <c r="D61" s="20">
        <v>0</v>
      </c>
      <c r="E61" s="35">
        <f t="shared" si="8"/>
        <v>108468.73</v>
      </c>
      <c r="I61" s="48"/>
    </row>
    <row r="62" spans="1:12" ht="60" x14ac:dyDescent="0.25">
      <c r="A62" s="36"/>
      <c r="B62" s="7" t="s">
        <v>80</v>
      </c>
      <c r="C62" s="20">
        <v>21693.8</v>
      </c>
      <c r="D62" s="20">
        <v>0</v>
      </c>
      <c r="E62" s="35">
        <f t="shared" si="8"/>
        <v>21693.8</v>
      </c>
      <c r="H62" s="48"/>
    </row>
    <row r="63" spans="1:12" x14ac:dyDescent="0.25">
      <c r="A63" s="36"/>
      <c r="B63" s="7" t="s">
        <v>81</v>
      </c>
      <c r="C63" s="20">
        <v>108468.98</v>
      </c>
      <c r="D63" s="20">
        <v>0</v>
      </c>
      <c r="E63" s="35">
        <f t="shared" si="8"/>
        <v>108468.98</v>
      </c>
    </row>
    <row r="64" spans="1:12" ht="45.75" thickBot="1" x14ac:dyDescent="0.3">
      <c r="A64" s="43"/>
      <c r="B64" s="8" t="s">
        <v>82</v>
      </c>
      <c r="C64" s="79">
        <v>34030.1</v>
      </c>
      <c r="D64" s="79">
        <f>C64*0.19</f>
        <v>6465.7190000000001</v>
      </c>
      <c r="E64" s="80">
        <f t="shared" si="8"/>
        <v>40495.818999999996</v>
      </c>
    </row>
    <row r="65" spans="1:9" ht="16.5" thickTop="1" thickBot="1" x14ac:dyDescent="0.3">
      <c r="A65" s="32"/>
      <c r="B65" s="59" t="s">
        <v>111</v>
      </c>
      <c r="C65" s="63">
        <v>0</v>
      </c>
      <c r="D65" s="64">
        <v>0</v>
      </c>
      <c r="E65" s="65">
        <f t="shared" si="8"/>
        <v>0</v>
      </c>
      <c r="G65" s="89"/>
      <c r="H65" s="89"/>
    </row>
    <row r="66" spans="1:9" ht="16.5" thickTop="1" thickBot="1" x14ac:dyDescent="0.3">
      <c r="A66" s="38" t="s">
        <v>83</v>
      </c>
      <c r="B66" s="2" t="s">
        <v>84</v>
      </c>
      <c r="C66" s="83">
        <v>1644643.8</v>
      </c>
      <c r="D66" s="84">
        <f>C66*19%</f>
        <v>312482.32199999999</v>
      </c>
      <c r="E66" s="85">
        <f t="shared" si="8"/>
        <v>1957126.122</v>
      </c>
      <c r="G66" s="118"/>
      <c r="H66" s="118"/>
    </row>
    <row r="67" spans="1:9" ht="16.5" thickTop="1" thickBot="1" x14ac:dyDescent="0.3">
      <c r="A67" s="38" t="s">
        <v>85</v>
      </c>
      <c r="B67" s="2" t="s">
        <v>86</v>
      </c>
      <c r="C67" s="22">
        <v>0</v>
      </c>
      <c r="D67" s="25">
        <f>C67*19%</f>
        <v>0</v>
      </c>
      <c r="E67" s="40">
        <f t="shared" si="8"/>
        <v>0</v>
      </c>
    </row>
    <row r="68" spans="1:9" ht="16.5" thickTop="1" thickBot="1" x14ac:dyDescent="0.3">
      <c r="A68" s="93" t="s">
        <v>87</v>
      </c>
      <c r="B68" s="94"/>
      <c r="C68" s="52">
        <f>C56+C59+C66+C67</f>
        <v>1917305.4100000001</v>
      </c>
      <c r="D68" s="52">
        <f>D56+D59+D66+D67</f>
        <v>318948.04099999997</v>
      </c>
      <c r="E68" s="53">
        <f>C68+D68</f>
        <v>2236253.4510000004</v>
      </c>
    </row>
    <row r="69" spans="1:9" ht="15" customHeight="1" x14ac:dyDescent="0.25">
      <c r="A69" s="95" t="s">
        <v>88</v>
      </c>
      <c r="B69" s="96"/>
      <c r="C69" s="96"/>
      <c r="D69" s="96"/>
      <c r="E69" s="97"/>
    </row>
    <row r="70" spans="1:9" x14ac:dyDescent="0.25">
      <c r="A70" s="36" t="s">
        <v>89</v>
      </c>
      <c r="B70" s="42" t="s">
        <v>90</v>
      </c>
      <c r="C70" s="71">
        <v>0</v>
      </c>
      <c r="D70" s="69">
        <f>C70*19%</f>
        <v>0</v>
      </c>
      <c r="E70" s="70">
        <f>C70+D70</f>
        <v>0</v>
      </c>
    </row>
    <row r="71" spans="1:9" x14ac:dyDescent="0.25">
      <c r="A71" s="36" t="s">
        <v>91</v>
      </c>
      <c r="B71" s="4" t="s">
        <v>92</v>
      </c>
      <c r="C71" s="71">
        <v>0</v>
      </c>
      <c r="D71" s="69">
        <f>C71*19%</f>
        <v>0</v>
      </c>
      <c r="E71" s="70">
        <f>C71+D71</f>
        <v>0</v>
      </c>
    </row>
    <row r="72" spans="1:9" ht="15.75" thickBot="1" x14ac:dyDescent="0.3">
      <c r="A72" s="93" t="s">
        <v>93</v>
      </c>
      <c r="B72" s="94"/>
      <c r="C72" s="50">
        <f>SUM(C70:C71)</f>
        <v>0</v>
      </c>
      <c r="D72" s="50">
        <f>SUM(D70:D71)</f>
        <v>0</v>
      </c>
      <c r="E72" s="51">
        <f>SUM(E70:E71)</f>
        <v>0</v>
      </c>
    </row>
    <row r="73" spans="1:9" ht="15.75" thickBot="1" x14ac:dyDescent="0.3">
      <c r="A73" s="98" t="s">
        <v>94</v>
      </c>
      <c r="B73" s="99"/>
      <c r="C73" s="86">
        <f>C13+C16+C41+C54+C68+C72</f>
        <v>25245119.073031198</v>
      </c>
      <c r="D73" s="86">
        <f>D13+D16+D41+D54+D68+D72</f>
        <v>4742065.1369759282</v>
      </c>
      <c r="E73" s="87">
        <f>E13+E16+E41+E54+E68+E72</f>
        <v>29987184.210007127</v>
      </c>
      <c r="G73" s="48"/>
      <c r="H73" s="48"/>
      <c r="I73" s="48"/>
    </row>
    <row r="74" spans="1:9" ht="15.75" thickBot="1" x14ac:dyDescent="0.3">
      <c r="A74" s="100" t="s">
        <v>95</v>
      </c>
      <c r="B74" s="101"/>
      <c r="C74" s="49">
        <f>C11+C12+C16+C43+C49+C57</f>
        <v>21693796.219999999</v>
      </c>
      <c r="D74" s="49">
        <f>D11+D12+D16+D43+D49+D57</f>
        <v>4121821.2817999995</v>
      </c>
      <c r="E74" s="49">
        <f>E11+E12+E16+E43+E49+E57</f>
        <v>25815617.501800001</v>
      </c>
    </row>
    <row r="76" spans="1:9" x14ac:dyDescent="0.25">
      <c r="B76" s="88" t="s">
        <v>99</v>
      </c>
    </row>
    <row r="77" spans="1:9" x14ac:dyDescent="0.25">
      <c r="B77" s="13" t="s">
        <v>96</v>
      </c>
      <c r="C77" s="91" t="s">
        <v>97</v>
      </c>
      <c r="D77" s="91"/>
      <c r="E77" s="91"/>
    </row>
    <row r="78" spans="1:9" x14ac:dyDescent="0.25">
      <c r="B78" s="12" t="s">
        <v>100</v>
      </c>
      <c r="C78" s="91" t="s">
        <v>101</v>
      </c>
      <c r="D78" s="91"/>
      <c r="E78" s="91"/>
    </row>
    <row r="79" spans="1:9" x14ac:dyDescent="0.25">
      <c r="C79" s="92"/>
      <c r="D79" s="92"/>
      <c r="E79" s="92"/>
    </row>
    <row r="84" spans="13:16" x14ac:dyDescent="0.25">
      <c r="M84" s="55"/>
    </row>
    <row r="89" spans="13:16" x14ac:dyDescent="0.25">
      <c r="P89" s="48"/>
    </row>
    <row r="90" spans="13:16" x14ac:dyDescent="0.25">
      <c r="P90" s="48"/>
    </row>
    <row r="91" spans="13:16" x14ac:dyDescent="0.25">
      <c r="P91" s="48"/>
    </row>
    <row r="92" spans="13:16" x14ac:dyDescent="0.25">
      <c r="P92" s="48"/>
    </row>
    <row r="95" spans="13:16" x14ac:dyDescent="0.25">
      <c r="P95" s="48"/>
    </row>
    <row r="96" spans="13:16" x14ac:dyDescent="0.25">
      <c r="P96" s="48"/>
    </row>
    <row r="98" spans="11:18" x14ac:dyDescent="0.25">
      <c r="P98" s="48"/>
      <c r="R98" s="48"/>
    </row>
    <row r="99" spans="11:18" x14ac:dyDescent="0.25">
      <c r="K99" s="48"/>
      <c r="P99" s="48"/>
    </row>
    <row r="100" spans="11:18" x14ac:dyDescent="0.25">
      <c r="P100" s="48"/>
    </row>
    <row r="103" spans="11:18" x14ac:dyDescent="0.25">
      <c r="P103" s="48"/>
    </row>
    <row r="105" spans="11:18" x14ac:dyDescent="0.25">
      <c r="M105" s="48"/>
    </row>
    <row r="106" spans="11:18" x14ac:dyDescent="0.25">
      <c r="P106" s="48"/>
    </row>
    <row r="107" spans="11:18" x14ac:dyDescent="0.25">
      <c r="M107" s="48"/>
    </row>
  </sheetData>
  <mergeCells count="25">
    <mergeCell ref="L14:N14"/>
    <mergeCell ref="A1:B1"/>
    <mergeCell ref="A2:B2"/>
    <mergeCell ref="A3:B3"/>
    <mergeCell ref="A4:E4"/>
    <mergeCell ref="A5:E5"/>
    <mergeCell ref="A55:E55"/>
    <mergeCell ref="A6:A7"/>
    <mergeCell ref="B6:B7"/>
    <mergeCell ref="A9:E9"/>
    <mergeCell ref="A13:B13"/>
    <mergeCell ref="A14:E14"/>
    <mergeCell ref="A16:B16"/>
    <mergeCell ref="A17:E17"/>
    <mergeCell ref="A41:B41"/>
    <mergeCell ref="A42:E42"/>
    <mergeCell ref="A54:B54"/>
    <mergeCell ref="C78:E78"/>
    <mergeCell ref="C79:E79"/>
    <mergeCell ref="A68:B68"/>
    <mergeCell ref="A69:E69"/>
    <mergeCell ref="A72:B72"/>
    <mergeCell ref="A73:B73"/>
    <mergeCell ref="A74:B74"/>
    <mergeCell ref="C77:E77"/>
  </mergeCells>
  <pageMargins left="0.25" right="0.25" top="0.75000000000000011" bottom="0.75000000000000011" header="0.51180555555555507" footer="0.51180555555555507"/>
  <pageSetup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9" sqref="T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REST DE LUCRARI</vt:lpstr>
      <vt:lpstr>deviz canalizare cu c 5.3 7,58%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Caziuc Stefan</dc:creator>
  <cp:lastModifiedBy>Windows User</cp:lastModifiedBy>
  <cp:revision>25</cp:revision>
  <cp:lastPrinted>2021-01-25T12:43:59Z</cp:lastPrinted>
  <dcterms:created xsi:type="dcterms:W3CDTF">2017-02-10T15:24:53Z</dcterms:created>
  <dcterms:modified xsi:type="dcterms:W3CDTF">2021-01-26T11:36:34Z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